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<sst xmlns="http://schemas.openxmlformats.org/spreadsheetml/2006/main" count="108" uniqueCount="107">
  <si>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</si>
  <si>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</si>
  <si>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</si>
  <si>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</si>
  <si>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</si>
  <si>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</si>
  <si>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</si>
  <si>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</si>
  <si>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</si>
  <si>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</si>
  <si>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</si>
  <si>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</si>
  <si>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</si>
  <si>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</si>
  <si>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</si>
  <si>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</si>
  <si>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</si>
  <si>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</si>
  <si>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</si>
  <si>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</si>
  <si>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</si>
  <si>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</si>
  <si>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</si>
  <si>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</si>
  <si>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</si>
  <si>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</si>
  <si>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</si>
  <si>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</si>
  <si>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</si>
  <si>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</si>
  <si>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</si>
  <si>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</si>
  <si>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</si>
  <si>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</si>
  <si>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</si>
  <si>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</si>
  <si>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</si>
  <si>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</si>
  <si>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</si>
  <si>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</si>
  <si>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</si>
  <si>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</si>
  <si>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</si>
  <si>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</si>
  <si>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</si>
  <si>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</si>
  <si>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</si>
  <si>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</si>
  <si>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</si>
  <si>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</si>
  <si>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</si>
  <si>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</si>
  <si>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</si>
  <si>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</si>
  <si>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</si>
  <si>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</si>
  <si>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</si>
  <si>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</si>
  <si>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</si>
  <si>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</si>
  <si>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</si>
  <si>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</si>
  <si>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</si>
  <si>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</si>
  <si>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</si>
  <si>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</si>
  <si>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</si>
  <si>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</si>
  <si>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</si>
  <si>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</si>
  <si>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</si>
  <si>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</si>
  <si>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</si>
  <si>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</si>
  <si>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</si>
  <si>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</si>
  <si>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</si>
  <si>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</si>
  <si>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</si>
  <si>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</si>
  <si>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</si>
  <si>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</si>
  <si>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</si>
  <si>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</si>
  <si>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</si>
  <si>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</si>
  <si>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</si>
  <si>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</si>
  <si>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</si>
  <si>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</si>
  <si>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</si>
  <si>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</si>
  <si>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</si>
  <si>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</si>
  <si>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</si>
  <si>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</si>
  <si>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</si>
  <si>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</si>
  <si>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</si>
  <si>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</si>
  <si>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</si>
  <si>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</si>
  <si>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</si>
  <si>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</si>
  <si>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</si>
  <si>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</si>
  <si>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17/02/15 - VENCIMENTO 24/02/15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</si>
</sst>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208595</v>
      </c>
      <c r="C7" s="10">
        <f>C8+C20+C24</f>
        <v>139585</v>
      </c>
      <c r="D7" s="10">
        <f>D8+D20+D24</f>
        <v>154714</v>
      </c>
      <c r="E7" s="10">
        <f>E8+E20+E24</f>
        <v>31188</v>
      </c>
      <c r="F7" s="10">
        <f aca="true" t="shared" si="0" ref="F7:M7">F8+F20+F24</f>
        <v>116403</v>
      </c>
      <c r="G7" s="10">
        <f t="shared" si="0"/>
        <v>168000</v>
      </c>
      <c r="H7" s="10">
        <f t="shared" si="0"/>
        <v>170759</v>
      </c>
      <c r="I7" s="10">
        <f t="shared" si="0"/>
        <v>191530</v>
      </c>
      <c r="J7" s="10">
        <f t="shared" si="0"/>
        <v>131506</v>
      </c>
      <c r="K7" s="10">
        <f t="shared" si="0"/>
        <v>184118</v>
      </c>
      <c r="L7" s="10">
        <f t="shared" si="0"/>
        <v>63014</v>
      </c>
      <c r="M7" s="10">
        <f t="shared" si="0"/>
        <v>34560</v>
      </c>
      <c r="N7" s="10">
        <f>+N8+N20+N24</f>
        <v>1593972</v>
      </c>
      <c r="P7" s="39"/>
    </row>
    <row r="8" spans="1:14" ht="18.75" customHeight="1">
      <c r="A8" s="11" t="s">
        <v>31</v>
      </c>
      <c r="B8" s="12">
        <f>+B9+B12+B16</f>
        <v>117463</v>
      </c>
      <c r="C8" s="12">
        <f>+C9+C12+C16</f>
        <v>82981</v>
      </c>
      <c r="D8" s="12">
        <f>+D9+D12+D16</f>
        <v>94978</v>
      </c>
      <c r="E8" s="12">
        <f>+E9+E12+E16</f>
        <v>18979</v>
      </c>
      <c r="F8" s="12">
        <f aca="true" t="shared" si="1" ref="F8:M8">+F9+F12+F16</f>
        <v>67714</v>
      </c>
      <c r="G8" s="12">
        <f t="shared" si="1"/>
        <v>100273</v>
      </c>
      <c r="H8" s="12">
        <f t="shared" si="1"/>
        <v>100044</v>
      </c>
      <c r="I8" s="12">
        <f t="shared" si="1"/>
        <v>108993</v>
      </c>
      <c r="J8" s="12">
        <f t="shared" si="1"/>
        <v>79059</v>
      </c>
      <c r="K8" s="12">
        <f t="shared" si="1"/>
        <v>101944</v>
      </c>
      <c r="L8" s="12">
        <f t="shared" si="1"/>
        <v>38543</v>
      </c>
      <c r="M8" s="12">
        <f t="shared" si="1"/>
        <v>22273</v>
      </c>
      <c r="N8" s="12">
        <f>SUM(B8:M8)</f>
        <v>933244</v>
      </c>
    </row>
    <row r="9" spans="1:14" ht="18.75" customHeight="1">
      <c r="A9" s="13" t="s">
        <v>6</v>
      </c>
      <c r="B9" s="14">
        <v>17803</v>
      </c>
      <c r="C9" s="14">
        <v>16076</v>
      </c>
      <c r="D9" s="14">
        <v>11309</v>
      </c>
      <c r="E9" s="14">
        <v>2262</v>
      </c>
      <c r="F9" s="14">
        <v>8572</v>
      </c>
      <c r="G9" s="14">
        <v>14569</v>
      </c>
      <c r="H9" s="14">
        <v>18724</v>
      </c>
      <c r="I9" s="14">
        <v>11789</v>
      </c>
      <c r="J9" s="14">
        <v>13235</v>
      </c>
      <c r="K9" s="14">
        <v>12141</v>
      </c>
      <c r="L9" s="14">
        <v>6317</v>
      </c>
      <c r="M9" s="14">
        <v>3620</v>
      </c>
      <c r="N9" s="12">
        <f aca="true" t="shared" si="2" ref="N9:N19">SUM(B9:M9)</f>
        <v>136417</v>
      </c>
    </row>
    <row r="10" spans="1:14" ht="18.75" customHeight="1">
      <c r="A10" s="15" t="s">
        <v>7</v>
      </c>
      <c r="B10" s="14">
        <f>+B9-B11</f>
        <v>17803</v>
      </c>
      <c r="C10" s="14">
        <f>+C9-C11</f>
        <v>16076</v>
      </c>
      <c r="D10" s="14">
        <f>+D9-D11</f>
        <v>11309</v>
      </c>
      <c r="E10" s="14">
        <f>+E9-E11</f>
        <v>2262</v>
      </c>
      <c r="F10" s="14">
        <f aca="true" t="shared" si="3" ref="F10:M10">+F9-F11</f>
        <v>8572</v>
      </c>
      <c r="G10" s="14">
        <f t="shared" si="3"/>
        <v>14569</v>
      </c>
      <c r="H10" s="14">
        <f t="shared" si="3"/>
        <v>18724</v>
      </c>
      <c r="I10" s="14">
        <f t="shared" si="3"/>
        <v>11789</v>
      </c>
      <c r="J10" s="14">
        <f t="shared" si="3"/>
        <v>13235</v>
      </c>
      <c r="K10" s="14">
        <f t="shared" si="3"/>
        <v>12141</v>
      </c>
      <c r="L10" s="14">
        <f t="shared" si="3"/>
        <v>6317</v>
      </c>
      <c r="M10" s="14">
        <f t="shared" si="3"/>
        <v>3620</v>
      </c>
      <c r="N10" s="12">
        <f t="shared" si="2"/>
        <v>136417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95458</v>
      </c>
      <c r="C12" s="14">
        <f>C13+C14+C15</f>
        <v>64222</v>
      </c>
      <c r="D12" s="14">
        <f>D13+D14+D15</f>
        <v>81304</v>
      </c>
      <c r="E12" s="14">
        <f>E13+E14+E15</f>
        <v>16086</v>
      </c>
      <c r="F12" s="14">
        <f aca="true" t="shared" si="4" ref="F12:M12">F13+F14+F15</f>
        <v>56975</v>
      </c>
      <c r="G12" s="14">
        <f t="shared" si="4"/>
        <v>82410</v>
      </c>
      <c r="H12" s="14">
        <f t="shared" si="4"/>
        <v>78314</v>
      </c>
      <c r="I12" s="14">
        <f t="shared" si="4"/>
        <v>94041</v>
      </c>
      <c r="J12" s="14">
        <f t="shared" si="4"/>
        <v>63478</v>
      </c>
      <c r="K12" s="14">
        <f t="shared" si="4"/>
        <v>86553</v>
      </c>
      <c r="L12" s="14">
        <f t="shared" si="4"/>
        <v>31264</v>
      </c>
      <c r="M12" s="14">
        <f t="shared" si="4"/>
        <v>18187</v>
      </c>
      <c r="N12" s="12">
        <f t="shared" si="2"/>
        <v>768292</v>
      </c>
    </row>
    <row r="13" spans="1:14" ht="18.75" customHeight="1">
      <c r="A13" s="15" t="s">
        <v>9</v>
      </c>
      <c r="B13" s="14">
        <v>44495</v>
      </c>
      <c r="C13" s="14">
        <v>32006</v>
      </c>
      <c r="D13" s="14">
        <v>38634</v>
      </c>
      <c r="E13" s="14">
        <v>7771</v>
      </c>
      <c r="F13" s="14">
        <v>27780</v>
      </c>
      <c r="G13" s="14">
        <v>40770</v>
      </c>
      <c r="H13" s="14">
        <v>38741</v>
      </c>
      <c r="I13" s="14">
        <v>46649</v>
      </c>
      <c r="J13" s="14">
        <v>30125</v>
      </c>
      <c r="K13" s="14">
        <v>40490</v>
      </c>
      <c r="L13" s="14">
        <v>14085</v>
      </c>
      <c r="M13" s="14">
        <v>8143</v>
      </c>
      <c r="N13" s="12">
        <f t="shared" si="2"/>
        <v>369689</v>
      </c>
    </row>
    <row r="14" spans="1:14" ht="18.75" customHeight="1">
      <c r="A14" s="15" t="s">
        <v>10</v>
      </c>
      <c r="B14" s="14">
        <v>47972</v>
      </c>
      <c r="C14" s="14">
        <v>29878</v>
      </c>
      <c r="D14" s="14">
        <v>40522</v>
      </c>
      <c r="E14" s="14">
        <v>7776</v>
      </c>
      <c r="F14" s="14">
        <v>27306</v>
      </c>
      <c r="G14" s="14">
        <v>38636</v>
      </c>
      <c r="H14" s="14">
        <v>37206</v>
      </c>
      <c r="I14" s="14">
        <v>45024</v>
      </c>
      <c r="J14" s="14">
        <v>31543</v>
      </c>
      <c r="K14" s="14">
        <v>43781</v>
      </c>
      <c r="L14" s="14">
        <v>16418</v>
      </c>
      <c r="M14" s="14">
        <v>9654</v>
      </c>
      <c r="N14" s="12">
        <f t="shared" si="2"/>
        <v>375716</v>
      </c>
    </row>
    <row r="15" spans="1:14" ht="18.75" customHeight="1">
      <c r="A15" s="15" t="s">
        <v>11</v>
      </c>
      <c r="B15" s="14">
        <v>2991</v>
      </c>
      <c r="C15" s="14">
        <v>2338</v>
      </c>
      <c r="D15" s="14">
        <v>2148</v>
      </c>
      <c r="E15" s="14">
        <v>539</v>
      </c>
      <c r="F15" s="14">
        <v>1889</v>
      </c>
      <c r="G15" s="14">
        <v>3004</v>
      </c>
      <c r="H15" s="14">
        <v>2367</v>
      </c>
      <c r="I15" s="14">
        <v>2368</v>
      </c>
      <c r="J15" s="14">
        <v>1810</v>
      </c>
      <c r="K15" s="14">
        <v>2282</v>
      </c>
      <c r="L15" s="14">
        <v>761</v>
      </c>
      <c r="M15" s="14">
        <v>390</v>
      </c>
      <c r="N15" s="12">
        <f t="shared" si="2"/>
        <v>22887</v>
      </c>
    </row>
    <row r="16" spans="1:14" ht="18.75" customHeight="1">
      <c r="A16" s="16" t="s">
        <v>30</v>
      </c>
      <c r="B16" s="14">
        <f>B17+B18+B19</f>
        <v>4202</v>
      </c>
      <c r="C16" s="14">
        <f>C17+C18+C19</f>
        <v>2683</v>
      </c>
      <c r="D16" s="14">
        <f>D17+D18+D19</f>
        <v>2365</v>
      </c>
      <c r="E16" s="14">
        <f>E17+E18+E19</f>
        <v>631</v>
      </c>
      <c r="F16" s="14">
        <f aca="true" t="shared" si="5" ref="F16:M16">F17+F18+F19</f>
        <v>2167</v>
      </c>
      <c r="G16" s="14">
        <f t="shared" si="5"/>
        <v>3294</v>
      </c>
      <c r="H16" s="14">
        <f t="shared" si="5"/>
        <v>3006</v>
      </c>
      <c r="I16" s="14">
        <f t="shared" si="5"/>
        <v>3163</v>
      </c>
      <c r="J16" s="14">
        <f t="shared" si="5"/>
        <v>2346</v>
      </c>
      <c r="K16" s="14">
        <f t="shared" si="5"/>
        <v>3250</v>
      </c>
      <c r="L16" s="14">
        <f t="shared" si="5"/>
        <v>962</v>
      </c>
      <c r="M16" s="14">
        <f t="shared" si="5"/>
        <v>466</v>
      </c>
      <c r="N16" s="12">
        <f t="shared" si="2"/>
        <v>28535</v>
      </c>
    </row>
    <row r="17" spans="1:14" ht="18.75" customHeight="1">
      <c r="A17" s="15" t="s">
        <v>27</v>
      </c>
      <c r="B17" s="14">
        <v>2633</v>
      </c>
      <c r="C17" s="14">
        <v>1751</v>
      </c>
      <c r="D17" s="14">
        <v>1551</v>
      </c>
      <c r="E17" s="14">
        <v>421</v>
      </c>
      <c r="F17" s="14">
        <v>1455</v>
      </c>
      <c r="G17" s="14">
        <v>2143</v>
      </c>
      <c r="H17" s="14">
        <v>1974</v>
      </c>
      <c r="I17" s="14">
        <v>2158</v>
      </c>
      <c r="J17" s="14">
        <v>1572</v>
      </c>
      <c r="K17" s="14">
        <v>2154</v>
      </c>
      <c r="L17" s="14">
        <v>662</v>
      </c>
      <c r="M17" s="14">
        <v>308</v>
      </c>
      <c r="N17" s="12">
        <f t="shared" si="2"/>
        <v>18782</v>
      </c>
    </row>
    <row r="18" spans="1:14" ht="18.75" customHeight="1">
      <c r="A18" s="15" t="s">
        <v>28</v>
      </c>
      <c r="B18" s="14">
        <v>296</v>
      </c>
      <c r="C18" s="14">
        <v>142</v>
      </c>
      <c r="D18" s="14">
        <v>124</v>
      </c>
      <c r="E18" s="14">
        <v>38</v>
      </c>
      <c r="F18" s="14">
        <v>116</v>
      </c>
      <c r="G18" s="14">
        <v>202</v>
      </c>
      <c r="H18" s="14">
        <v>178</v>
      </c>
      <c r="I18" s="14">
        <v>154</v>
      </c>
      <c r="J18" s="14">
        <v>136</v>
      </c>
      <c r="K18" s="14">
        <v>256</v>
      </c>
      <c r="L18" s="14">
        <v>58</v>
      </c>
      <c r="M18" s="14">
        <v>34</v>
      </c>
      <c r="N18" s="12">
        <f t="shared" si="2"/>
        <v>1734</v>
      </c>
    </row>
    <row r="19" spans="1:14" ht="18.75" customHeight="1">
      <c r="A19" s="15" t="s">
        <v>29</v>
      </c>
      <c r="B19" s="14">
        <v>1273</v>
      </c>
      <c r="C19" s="14">
        <v>790</v>
      </c>
      <c r="D19" s="14">
        <v>690</v>
      </c>
      <c r="E19" s="14">
        <v>172</v>
      </c>
      <c r="F19" s="14">
        <v>596</v>
      </c>
      <c r="G19" s="14">
        <v>949</v>
      </c>
      <c r="H19" s="14">
        <v>854</v>
      </c>
      <c r="I19" s="14">
        <v>851</v>
      </c>
      <c r="J19" s="14">
        <v>638</v>
      </c>
      <c r="K19" s="14">
        <v>840</v>
      </c>
      <c r="L19" s="14">
        <v>242</v>
      </c>
      <c r="M19" s="14">
        <v>124</v>
      </c>
      <c r="N19" s="12">
        <f t="shared" si="2"/>
        <v>8019</v>
      </c>
    </row>
    <row r="20" spans="1:14" ht="18.75" customHeight="1">
      <c r="A20" s="17" t="s">
        <v>12</v>
      </c>
      <c r="B20" s="18">
        <f>B21+B22+B23</f>
        <v>64607</v>
      </c>
      <c r="C20" s="18">
        <f>C21+C22+C23</f>
        <v>36281</v>
      </c>
      <c r="D20" s="18">
        <f>D21+D22+D23</f>
        <v>39156</v>
      </c>
      <c r="E20" s="18">
        <f>E21+E22+E23</f>
        <v>7572</v>
      </c>
      <c r="F20" s="18">
        <f aca="true" t="shared" si="6" ref="F20:M20">F21+F22+F23</f>
        <v>30288</v>
      </c>
      <c r="G20" s="18">
        <f t="shared" si="6"/>
        <v>41942</v>
      </c>
      <c r="H20" s="18">
        <f t="shared" si="6"/>
        <v>46502</v>
      </c>
      <c r="I20" s="18">
        <f t="shared" si="6"/>
        <v>60759</v>
      </c>
      <c r="J20" s="18">
        <f t="shared" si="6"/>
        <v>35767</v>
      </c>
      <c r="K20" s="18">
        <f t="shared" si="6"/>
        <v>64785</v>
      </c>
      <c r="L20" s="18">
        <f t="shared" si="6"/>
        <v>19558</v>
      </c>
      <c r="M20" s="18">
        <f t="shared" si="6"/>
        <v>10201</v>
      </c>
      <c r="N20" s="12">
        <f aca="true" t="shared" si="7" ref="N20:N26">SUM(B20:M20)</f>
        <v>457418</v>
      </c>
    </row>
    <row r="21" spans="1:14" ht="18.75" customHeight="1">
      <c r="A21" s="13" t="s">
        <v>13</v>
      </c>
      <c r="B21" s="14">
        <v>31497</v>
      </c>
      <c r="C21" s="14">
        <v>19628</v>
      </c>
      <c r="D21" s="14">
        <v>18708</v>
      </c>
      <c r="E21" s="14">
        <v>3834</v>
      </c>
      <c r="F21" s="14">
        <v>15691</v>
      </c>
      <c r="G21" s="14">
        <v>21934</v>
      </c>
      <c r="H21" s="14">
        <v>25311</v>
      </c>
      <c r="I21" s="14">
        <v>31498</v>
      </c>
      <c r="J21" s="14">
        <v>18226</v>
      </c>
      <c r="K21" s="14">
        <v>31903</v>
      </c>
      <c r="L21" s="14">
        <v>9572</v>
      </c>
      <c r="M21" s="14">
        <v>4969</v>
      </c>
      <c r="N21" s="12">
        <f t="shared" si="7"/>
        <v>232771</v>
      </c>
    </row>
    <row r="22" spans="1:14" ht="18.75" customHeight="1">
      <c r="A22" s="13" t="s">
        <v>14</v>
      </c>
      <c r="B22" s="14">
        <v>31284</v>
      </c>
      <c r="C22" s="14">
        <v>15525</v>
      </c>
      <c r="D22" s="14">
        <v>19477</v>
      </c>
      <c r="E22" s="14">
        <v>3502</v>
      </c>
      <c r="F22" s="14">
        <v>13698</v>
      </c>
      <c r="G22" s="14">
        <v>18690</v>
      </c>
      <c r="H22" s="14">
        <v>20050</v>
      </c>
      <c r="I22" s="14">
        <v>27968</v>
      </c>
      <c r="J22" s="14">
        <v>16699</v>
      </c>
      <c r="K22" s="14">
        <v>31438</v>
      </c>
      <c r="L22" s="14">
        <v>9574</v>
      </c>
      <c r="M22" s="14">
        <v>5050</v>
      </c>
      <c r="N22" s="12">
        <f t="shared" si="7"/>
        <v>212955</v>
      </c>
    </row>
    <row r="23" spans="1:14" ht="18.75" customHeight="1">
      <c r="A23" s="13" t="s">
        <v>15</v>
      </c>
      <c r="B23" s="14">
        <v>1826</v>
      </c>
      <c r="C23" s="14">
        <v>1128</v>
      </c>
      <c r="D23" s="14">
        <v>971</v>
      </c>
      <c r="E23" s="14">
        <v>236</v>
      </c>
      <c r="F23" s="14">
        <v>899</v>
      </c>
      <c r="G23" s="14">
        <v>1318</v>
      </c>
      <c r="H23" s="14">
        <v>1141</v>
      </c>
      <c r="I23" s="14">
        <v>1293</v>
      </c>
      <c r="J23" s="14">
        <v>842</v>
      </c>
      <c r="K23" s="14">
        <v>1444</v>
      </c>
      <c r="L23" s="14">
        <v>412</v>
      </c>
      <c r="M23" s="14">
        <v>182</v>
      </c>
      <c r="N23" s="12">
        <f t="shared" si="7"/>
        <v>11692</v>
      </c>
    </row>
    <row r="24" spans="1:14" ht="18.75" customHeight="1">
      <c r="A24" s="17" t="s">
        <v>16</v>
      </c>
      <c r="B24" s="14">
        <f>B25+B26</f>
        <v>26525</v>
      </c>
      <c r="C24" s="14">
        <f>C25+C26</f>
        <v>20323</v>
      </c>
      <c r="D24" s="14">
        <f>D25+D26</f>
        <v>20580</v>
      </c>
      <c r="E24" s="14">
        <f>E25+E26</f>
        <v>4637</v>
      </c>
      <c r="F24" s="14">
        <f aca="true" t="shared" si="8" ref="F24:M24">F25+F26</f>
        <v>18401</v>
      </c>
      <c r="G24" s="14">
        <f t="shared" si="8"/>
        <v>25785</v>
      </c>
      <c r="H24" s="14">
        <f t="shared" si="8"/>
        <v>24213</v>
      </c>
      <c r="I24" s="14">
        <f t="shared" si="8"/>
        <v>21778</v>
      </c>
      <c r="J24" s="14">
        <f t="shared" si="8"/>
        <v>16680</v>
      </c>
      <c r="K24" s="14">
        <f t="shared" si="8"/>
        <v>17389</v>
      </c>
      <c r="L24" s="14">
        <f t="shared" si="8"/>
        <v>4913</v>
      </c>
      <c r="M24" s="14">
        <f t="shared" si="8"/>
        <v>2086</v>
      </c>
      <c r="N24" s="12">
        <f t="shared" si="7"/>
        <v>203310</v>
      </c>
    </row>
    <row r="25" spans="1:14" ht="18.75" customHeight="1">
      <c r="A25" s="13" t="s">
        <v>17</v>
      </c>
      <c r="B25" s="14">
        <v>16976</v>
      </c>
      <c r="C25" s="14">
        <v>13007</v>
      </c>
      <c r="D25" s="14">
        <v>13171</v>
      </c>
      <c r="E25" s="14">
        <v>2968</v>
      </c>
      <c r="F25" s="14">
        <v>11777</v>
      </c>
      <c r="G25" s="14">
        <v>16502</v>
      </c>
      <c r="H25" s="14">
        <v>15496</v>
      </c>
      <c r="I25" s="14">
        <v>13938</v>
      </c>
      <c r="J25" s="14">
        <v>10675</v>
      </c>
      <c r="K25" s="14">
        <v>11129</v>
      </c>
      <c r="L25" s="14">
        <v>3144</v>
      </c>
      <c r="M25" s="14">
        <v>1335</v>
      </c>
      <c r="N25" s="12">
        <f t="shared" si="7"/>
        <v>130118</v>
      </c>
    </row>
    <row r="26" spans="1:14" ht="18.75" customHeight="1">
      <c r="A26" s="13" t="s">
        <v>18</v>
      </c>
      <c r="B26" s="14">
        <v>9549</v>
      </c>
      <c r="C26" s="14">
        <v>7316</v>
      </c>
      <c r="D26" s="14">
        <v>7409</v>
      </c>
      <c r="E26" s="14">
        <v>1669</v>
      </c>
      <c r="F26" s="14">
        <v>6624</v>
      </c>
      <c r="G26" s="14">
        <v>9283</v>
      </c>
      <c r="H26" s="14">
        <v>8717</v>
      </c>
      <c r="I26" s="14">
        <v>7840</v>
      </c>
      <c r="J26" s="14">
        <v>6005</v>
      </c>
      <c r="K26" s="14">
        <v>6260</v>
      </c>
      <c r="L26" s="14">
        <v>1769</v>
      </c>
      <c r="M26" s="14">
        <v>751</v>
      </c>
      <c r="N26" s="12">
        <f t="shared" si="7"/>
        <v>73192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0.9947609961887868</v>
      </c>
      <c r="C32" s="23">
        <f aca="true" t="shared" si="9" ref="C32:M32">(((+C$8+C$20)*C$29)+(C$24*C$30))/C$7</f>
        <v>0.989153107425583</v>
      </c>
      <c r="D32" s="23">
        <f t="shared" si="9"/>
        <v>0.9945594968781105</v>
      </c>
      <c r="E32" s="23">
        <f t="shared" si="9"/>
        <v>0.9846265935616263</v>
      </c>
      <c r="F32" s="23">
        <f t="shared" si="9"/>
        <v>0.9918430659003633</v>
      </c>
      <c r="G32" s="23">
        <f t="shared" si="9"/>
        <v>0.9954108839285715</v>
      </c>
      <c r="H32" s="23">
        <f t="shared" si="9"/>
        <v>0.9898048436685621</v>
      </c>
      <c r="I32" s="23">
        <f t="shared" si="9"/>
        <v>0.9939849830313789</v>
      </c>
      <c r="J32" s="23">
        <f t="shared" si="9"/>
        <v>0.9972222408103051</v>
      </c>
      <c r="K32" s="23">
        <f t="shared" si="9"/>
        <v>0.9955233133099425</v>
      </c>
      <c r="L32" s="23">
        <f t="shared" si="9"/>
        <v>0.9966006474751643</v>
      </c>
      <c r="M32" s="23">
        <f t="shared" si="9"/>
        <v>0.99951109375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1.7316799421654399</v>
      </c>
      <c r="C35" s="26">
        <f>C32*C34</f>
        <v>1.6637555266898305</v>
      </c>
      <c r="D35" s="26">
        <f>D32*D34</f>
        <v>1.5706083574699121</v>
      </c>
      <c r="E35" s="26">
        <f>E32*E34</f>
        <v>1.9891426443131974</v>
      </c>
      <c r="F35" s="26">
        <f aca="true" t="shared" si="10" ref="F35:M35">F32*F34</f>
        <v>1.8268757430818792</v>
      </c>
      <c r="G35" s="26">
        <f t="shared" si="10"/>
        <v>1.4538971370660714</v>
      </c>
      <c r="H35" s="26">
        <f t="shared" si="10"/>
        <v>1.6869243950643305</v>
      </c>
      <c r="I35" s="26">
        <f t="shared" si="10"/>
        <v>1.6536928162693052</v>
      </c>
      <c r="J35" s="26">
        <f t="shared" si="10"/>
        <v>1.8684953126062687</v>
      </c>
      <c r="K35" s="26">
        <f t="shared" si="10"/>
        <v>1.7834800157947621</v>
      </c>
      <c r="L35" s="26">
        <f t="shared" si="10"/>
        <v>2.120566857697655</v>
      </c>
      <c r="M35" s="26">
        <f t="shared" si="10"/>
        <v>2.08797867484375</v>
      </c>
      <c r="N35" s="27"/>
    </row>
    <row r="36" spans="1:14" ht="18.75" customHeight="1">
      <c r="A36" s="61" t="s">
        <v>48</v>
      </c>
      <c r="B36" s="26">
        <v>-0.0002804478</v>
      </c>
      <c r="C36" s="26">
        <v>-0.0031211806</v>
      </c>
      <c r="D36" s="26">
        <v>0</v>
      </c>
      <c r="E36" s="26">
        <v>0</v>
      </c>
      <c r="F36" s="26">
        <v>-0.0008185356</v>
      </c>
      <c r="G36" s="26">
        <v>-0.0005609524</v>
      </c>
      <c r="H36" s="26">
        <v>-0.0009524535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158.36</v>
      </c>
      <c r="C38" s="65">
        <f t="shared" si="11"/>
        <v>1373.88</v>
      </c>
      <c r="D38" s="65">
        <f t="shared" si="11"/>
        <v>0</v>
      </c>
      <c r="E38" s="65">
        <f t="shared" si="11"/>
        <v>0</v>
      </c>
      <c r="F38" s="65">
        <f t="shared" si="11"/>
        <v>299.6</v>
      </c>
      <c r="G38" s="65">
        <f t="shared" si="11"/>
        <v>312.44</v>
      </c>
      <c r="H38" s="65">
        <f t="shared" si="11"/>
        <v>530.72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2675</v>
      </c>
    </row>
    <row r="39" spans="1:14" ht="18.75" customHeight="1">
      <c r="A39" s="61" t="s">
        <v>50</v>
      </c>
      <c r="B39" s="67">
        <v>37</v>
      </c>
      <c r="C39" s="67">
        <v>321</v>
      </c>
      <c r="D39" s="67">
        <v>0</v>
      </c>
      <c r="E39" s="67">
        <v>0</v>
      </c>
      <c r="F39" s="67">
        <v>70</v>
      </c>
      <c r="G39" s="67">
        <v>73</v>
      </c>
      <c r="H39" s="67">
        <v>124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625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361319.63752715895</v>
      </c>
      <c r="C42" s="69">
        <f aca="true" t="shared" si="12" ref="C42:N42">C43+C44+C45</f>
        <v>233173.525198949</v>
      </c>
      <c r="D42" s="69">
        <f t="shared" si="12"/>
        <v>242995.10141759997</v>
      </c>
      <c r="E42" s="69">
        <f t="shared" si="12"/>
        <v>62037.380790840005</v>
      </c>
      <c r="F42" s="69">
        <f>F43+F44+F45</f>
        <v>212858.1371225132</v>
      </c>
      <c r="G42" s="69">
        <f>G43+G44+G45</f>
        <v>244472.9190239</v>
      </c>
      <c r="H42" s="69">
        <f t="shared" si="12"/>
        <v>288425.6027695835</v>
      </c>
      <c r="I42" s="69">
        <f t="shared" si="12"/>
        <v>316731.78510006005</v>
      </c>
      <c r="J42" s="69">
        <f t="shared" si="12"/>
        <v>245718.34457959997</v>
      </c>
      <c r="K42" s="69">
        <f t="shared" si="12"/>
        <v>328370.7735481</v>
      </c>
      <c r="L42" s="69">
        <f t="shared" si="12"/>
        <v>133625.39997096002</v>
      </c>
      <c r="M42" s="69">
        <f t="shared" si="12"/>
        <v>72160.5430026</v>
      </c>
      <c r="N42" s="69">
        <f t="shared" si="12"/>
        <v>2741889.1500518643</v>
      </c>
    </row>
    <row r="43" spans="1:14" ht="18.75" customHeight="1">
      <c r="A43" s="66" t="s">
        <v>101</v>
      </c>
      <c r="B43" s="63">
        <f aca="true" t="shared" si="13" ref="B43:H43">B35*B7</f>
        <v>361219.77753599995</v>
      </c>
      <c r="C43" s="63">
        <f t="shared" si="13"/>
        <v>232235.315193</v>
      </c>
      <c r="D43" s="63">
        <f t="shared" si="13"/>
        <v>242995.10141759997</v>
      </c>
      <c r="E43" s="63">
        <f t="shared" si="13"/>
        <v>62037.380790840005</v>
      </c>
      <c r="F43" s="63">
        <f t="shared" si="13"/>
        <v>212653.81712196</v>
      </c>
      <c r="G43" s="63">
        <f t="shared" si="13"/>
        <v>244254.71902709999</v>
      </c>
      <c r="H43" s="63">
        <f t="shared" si="13"/>
        <v>288057.52277679</v>
      </c>
      <c r="I43" s="63">
        <f>I35*I7</f>
        <v>316731.78510006005</v>
      </c>
      <c r="J43" s="63">
        <f>J35*J7</f>
        <v>245718.34457959997</v>
      </c>
      <c r="K43" s="63">
        <f>K35*K7</f>
        <v>328370.7735481</v>
      </c>
      <c r="L43" s="63">
        <f>L35*L7</f>
        <v>133625.39997096002</v>
      </c>
      <c r="M43" s="63">
        <f>M35*M7</f>
        <v>72160.5430026</v>
      </c>
      <c r="N43" s="65">
        <f>SUM(B43:M43)</f>
        <v>2740060.4800646096</v>
      </c>
    </row>
    <row r="44" spans="1:14" ht="18.75" customHeight="1">
      <c r="A44" s="66" t="s">
        <v>102</v>
      </c>
      <c r="B44" s="63">
        <f aca="true" t="shared" si="14" ref="B44:M44">B36*B7</f>
        <v>-58.500008841</v>
      </c>
      <c r="C44" s="63">
        <f t="shared" si="14"/>
        <v>-435.669994051</v>
      </c>
      <c r="D44" s="63">
        <f t="shared" si="14"/>
        <v>0</v>
      </c>
      <c r="E44" s="63">
        <f t="shared" si="14"/>
        <v>0</v>
      </c>
      <c r="F44" s="63">
        <f t="shared" si="14"/>
        <v>-95.2799994468</v>
      </c>
      <c r="G44" s="63">
        <f t="shared" si="14"/>
        <v>-94.2400032</v>
      </c>
      <c r="H44" s="63">
        <f t="shared" si="14"/>
        <v>-162.6400072065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-846.3300127453001</v>
      </c>
    </row>
    <row r="45" spans="1:14" ht="18.75" customHeight="1">
      <c r="A45" s="66" t="s">
        <v>52</v>
      </c>
      <c r="B45" s="63">
        <f aca="true" t="shared" si="15" ref="B45:M45">B38</f>
        <v>158.36</v>
      </c>
      <c r="C45" s="63">
        <f t="shared" si="15"/>
        <v>1373.88</v>
      </c>
      <c r="D45" s="63">
        <f t="shared" si="15"/>
        <v>0</v>
      </c>
      <c r="E45" s="63">
        <f t="shared" si="15"/>
        <v>0</v>
      </c>
      <c r="F45" s="63">
        <f t="shared" si="15"/>
        <v>299.6</v>
      </c>
      <c r="G45" s="63">
        <f t="shared" si="15"/>
        <v>312.44</v>
      </c>
      <c r="H45" s="63">
        <f t="shared" si="15"/>
        <v>530.72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2675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-65618.94</v>
      </c>
      <c r="C47" s="28">
        <f t="shared" si="16"/>
        <v>-56942.24</v>
      </c>
      <c r="D47" s="28">
        <f t="shared" si="16"/>
        <v>-41841.34</v>
      </c>
      <c r="E47" s="28">
        <f t="shared" si="16"/>
        <v>-8644.6</v>
      </c>
      <c r="F47" s="28">
        <f t="shared" si="16"/>
        <v>-31885.2</v>
      </c>
      <c r="G47" s="28">
        <f t="shared" si="16"/>
        <v>-53396.86</v>
      </c>
      <c r="H47" s="28">
        <f t="shared" si="16"/>
        <v>-68012.12</v>
      </c>
      <c r="I47" s="28">
        <f t="shared" si="16"/>
        <v>-43910.82</v>
      </c>
      <c r="J47" s="28">
        <f t="shared" si="16"/>
        <v>-48646.54</v>
      </c>
      <c r="K47" s="28">
        <f t="shared" si="16"/>
        <v>-45194.18</v>
      </c>
      <c r="L47" s="28">
        <f t="shared" si="16"/>
        <v>-23466.26</v>
      </c>
      <c r="M47" s="28">
        <f t="shared" si="16"/>
        <v>-13431.84</v>
      </c>
      <c r="N47" s="28">
        <f t="shared" si="16"/>
        <v>-500990.94</v>
      </c>
      <c r="P47" s="40"/>
    </row>
    <row r="48" spans="1:16" ht="18.75" customHeight="1">
      <c r="A48" s="17" t="s">
        <v>54</v>
      </c>
      <c r="B48" s="29">
        <f>B49+B50</f>
        <v>-62310.5</v>
      </c>
      <c r="C48" s="29">
        <f>C49+C50</f>
        <v>-56266</v>
      </c>
      <c r="D48" s="29">
        <f>D49+D50</f>
        <v>-39581.5</v>
      </c>
      <c r="E48" s="29">
        <f>E49+E50</f>
        <v>-7917</v>
      </c>
      <c r="F48" s="29">
        <f aca="true" t="shared" si="17" ref="F48:M48">F49+F50</f>
        <v>-30002</v>
      </c>
      <c r="G48" s="29">
        <f t="shared" si="17"/>
        <v>-50991.5</v>
      </c>
      <c r="H48" s="29">
        <f t="shared" si="17"/>
        <v>-65534</v>
      </c>
      <c r="I48" s="29">
        <f t="shared" si="17"/>
        <v>-41261.5</v>
      </c>
      <c r="J48" s="29">
        <f t="shared" si="17"/>
        <v>-46322.5</v>
      </c>
      <c r="K48" s="29">
        <f t="shared" si="17"/>
        <v>-42493.5</v>
      </c>
      <c r="L48" s="29">
        <f t="shared" si="17"/>
        <v>-22109.5</v>
      </c>
      <c r="M48" s="29">
        <f t="shared" si="17"/>
        <v>-12670</v>
      </c>
      <c r="N48" s="28">
        <f aca="true" t="shared" si="18" ref="N48:N59">SUM(B48:M48)</f>
        <v>-477459.5</v>
      </c>
      <c r="P48" s="40"/>
    </row>
    <row r="49" spans="1:16" ht="18.75" customHeight="1">
      <c r="A49" s="13" t="s">
        <v>55</v>
      </c>
      <c r="B49" s="20">
        <f>ROUND(-B9*$D$3,2)</f>
        <v>-62310.5</v>
      </c>
      <c r="C49" s="20">
        <f>ROUND(-C9*$D$3,2)</f>
        <v>-56266</v>
      </c>
      <c r="D49" s="20">
        <f>ROUND(-D9*$D$3,2)</f>
        <v>-39581.5</v>
      </c>
      <c r="E49" s="20">
        <f>ROUND(-E9*$D$3,2)</f>
        <v>-7917</v>
      </c>
      <c r="F49" s="20">
        <f aca="true" t="shared" si="19" ref="F49:M49">ROUND(-F9*$D$3,2)</f>
        <v>-30002</v>
      </c>
      <c r="G49" s="20">
        <f t="shared" si="19"/>
        <v>-50991.5</v>
      </c>
      <c r="H49" s="20">
        <f t="shared" si="19"/>
        <v>-65534</v>
      </c>
      <c r="I49" s="20">
        <f t="shared" si="19"/>
        <v>-41261.5</v>
      </c>
      <c r="J49" s="20">
        <f t="shared" si="19"/>
        <v>-46322.5</v>
      </c>
      <c r="K49" s="20">
        <f t="shared" si="19"/>
        <v>-42493.5</v>
      </c>
      <c r="L49" s="20">
        <f t="shared" si="19"/>
        <v>-22109.5</v>
      </c>
      <c r="M49" s="20">
        <f t="shared" si="19"/>
        <v>-12670</v>
      </c>
      <c r="N49" s="54">
        <f t="shared" si="18"/>
        <v>-477459.5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-3308.44</v>
      </c>
      <c r="C51" s="29">
        <f aca="true" t="shared" si="21" ref="C51:M51">SUM(C52:C58)</f>
        <v>-676.24</v>
      </c>
      <c r="D51" s="29">
        <f t="shared" si="21"/>
        <v>-2259.84</v>
      </c>
      <c r="E51" s="29">
        <f t="shared" si="21"/>
        <v>-727.6</v>
      </c>
      <c r="F51" s="29">
        <f t="shared" si="21"/>
        <v>-1883.2</v>
      </c>
      <c r="G51" s="29">
        <f t="shared" si="21"/>
        <v>-2405.36</v>
      </c>
      <c r="H51" s="29">
        <f t="shared" si="21"/>
        <v>-2478.12</v>
      </c>
      <c r="I51" s="29">
        <f t="shared" si="21"/>
        <v>-2649.32</v>
      </c>
      <c r="J51" s="29">
        <f t="shared" si="21"/>
        <v>-2324.04</v>
      </c>
      <c r="K51" s="29">
        <f t="shared" si="21"/>
        <v>-2700.68</v>
      </c>
      <c r="L51" s="29">
        <f t="shared" si="21"/>
        <v>-1356.76</v>
      </c>
      <c r="M51" s="29">
        <f t="shared" si="21"/>
        <v>-761.84</v>
      </c>
      <c r="N51" s="29">
        <f>SUM(N52:N58)</f>
        <v>-23531.440000000002</v>
      </c>
      <c r="P51" s="47"/>
    </row>
    <row r="52" spans="1:14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103</v>
      </c>
      <c r="B58" s="27">
        <v>-3308.44</v>
      </c>
      <c r="C58" s="27">
        <v>-676.24</v>
      </c>
      <c r="D58" s="27">
        <v>-2259.84</v>
      </c>
      <c r="E58" s="27">
        <v>-727.6</v>
      </c>
      <c r="F58" s="27">
        <v>-1883.2</v>
      </c>
      <c r="G58" s="27">
        <v>-2405.36</v>
      </c>
      <c r="H58" s="27">
        <v>-2478.12</v>
      </c>
      <c r="I58" s="27">
        <v>-2649.32</v>
      </c>
      <c r="J58" s="27">
        <v>-2324.04</v>
      </c>
      <c r="K58" s="27">
        <v>-2700.68</v>
      </c>
      <c r="L58" s="27">
        <v>-1356.76</v>
      </c>
      <c r="M58" s="27">
        <v>-761.84</v>
      </c>
      <c r="N58" s="27">
        <f t="shared" si="18"/>
        <v>-23531.440000000002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295700.69752715895</v>
      </c>
      <c r="C61" s="32">
        <f t="shared" si="22"/>
        <v>176231.28519894902</v>
      </c>
      <c r="D61" s="32">
        <f t="shared" si="22"/>
        <v>201153.76141759998</v>
      </c>
      <c r="E61" s="32">
        <f t="shared" si="22"/>
        <v>53392.78079084001</v>
      </c>
      <c r="F61" s="32">
        <f t="shared" si="22"/>
        <v>180972.9371225132</v>
      </c>
      <c r="G61" s="32">
        <f t="shared" si="22"/>
        <v>191076.05902390002</v>
      </c>
      <c r="H61" s="32">
        <f t="shared" si="22"/>
        <v>220413.48276958353</v>
      </c>
      <c r="I61" s="32">
        <f t="shared" si="22"/>
        <v>272820.96510006004</v>
      </c>
      <c r="J61" s="32">
        <f t="shared" si="22"/>
        <v>197071.80457959996</v>
      </c>
      <c r="K61" s="32">
        <f t="shared" si="22"/>
        <v>283176.59354810003</v>
      </c>
      <c r="L61" s="32">
        <f t="shared" si="22"/>
        <v>110159.13997096002</v>
      </c>
      <c r="M61" s="32">
        <f t="shared" si="22"/>
        <v>58728.7030026</v>
      </c>
      <c r="N61" s="32">
        <f>SUM(B61:M61)</f>
        <v>2240898.210051865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295700.7</v>
      </c>
      <c r="C64" s="42">
        <f aca="true" t="shared" si="23" ref="C64:M64">SUM(C65:C78)</f>
        <v>176231.28999999998</v>
      </c>
      <c r="D64" s="42">
        <f t="shared" si="23"/>
        <v>201153.76</v>
      </c>
      <c r="E64" s="42">
        <f t="shared" si="23"/>
        <v>53392.78</v>
      </c>
      <c r="F64" s="42">
        <f t="shared" si="23"/>
        <v>180972.94</v>
      </c>
      <c r="G64" s="42">
        <f t="shared" si="23"/>
        <v>191076.06</v>
      </c>
      <c r="H64" s="42">
        <f t="shared" si="23"/>
        <v>220413.48</v>
      </c>
      <c r="I64" s="42">
        <f t="shared" si="23"/>
        <v>272820.97</v>
      </c>
      <c r="J64" s="42">
        <f t="shared" si="23"/>
        <v>197071.8</v>
      </c>
      <c r="K64" s="42">
        <f t="shared" si="23"/>
        <v>283176.59</v>
      </c>
      <c r="L64" s="42">
        <f t="shared" si="23"/>
        <v>110159.14</v>
      </c>
      <c r="M64" s="42">
        <f t="shared" si="23"/>
        <v>58728.7</v>
      </c>
      <c r="N64" s="32">
        <f>SUM(N65:N78)</f>
        <v>2240898.2100000004</v>
      </c>
      <c r="P64" s="40"/>
    </row>
    <row r="65" spans="1:14" ht="18.75" customHeight="1">
      <c r="A65" s="17" t="s">
        <v>22</v>
      </c>
      <c r="B65" s="42">
        <v>60086.51</v>
      </c>
      <c r="C65" s="42">
        <v>51518.84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111605.35</v>
      </c>
    </row>
    <row r="66" spans="1:14" ht="18.75" customHeight="1">
      <c r="A66" s="17" t="s">
        <v>23</v>
      </c>
      <c r="B66" s="42">
        <v>235614.19</v>
      </c>
      <c r="C66" s="42">
        <v>124712.45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360326.64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201153.76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201153.76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53392.78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53392.78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180972.94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180972.94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191076.06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191076.06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182085.44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182085.44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38328.04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38328.04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272820.97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272820.97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197071.8</v>
      </c>
      <c r="K74" s="41">
        <v>0</v>
      </c>
      <c r="L74" s="41">
        <v>0</v>
      </c>
      <c r="M74" s="41">
        <v>0</v>
      </c>
      <c r="N74" s="32">
        <f t="shared" si="24"/>
        <v>197071.8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283176.59</v>
      </c>
      <c r="L75" s="41">
        <v>0</v>
      </c>
      <c r="M75" s="41">
        <v>0</v>
      </c>
      <c r="N75" s="29">
        <f t="shared" si="24"/>
        <v>283176.59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110159.14</v>
      </c>
      <c r="M76" s="41">
        <v>0</v>
      </c>
      <c r="N76" s="32">
        <f t="shared" si="24"/>
        <v>110159.14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58728.7</v>
      </c>
      <c r="N77" s="29">
        <f t="shared" si="24"/>
        <v>58728.7</v>
      </c>
    </row>
    <row r="78" spans="1:14" ht="18.75" customHeight="1">
      <c r="A78" s="38" t="s">
        <v>67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1.9472259858033523</v>
      </c>
      <c r="C82" s="52">
        <v>1.9137803925942451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1.6851251573940214</v>
      </c>
      <c r="C83" s="52">
        <v>1.5773035354460525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1.570608348307199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1.9891426189560086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1.8268757678066718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1.453897142857143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1.701389459076585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1.6251606332746968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1.6536928418524515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1.8684952777820025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1.7834799965239683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2.1205668581585044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2.087978587962963</v>
      </c>
      <c r="N94" s="58"/>
    </row>
    <row r="95" ht="21" customHeight="1">
      <c r="A95" s="46" t="s">
        <v>104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2015-02-23T20:47:39Z</dcterms:modified>
  <cp:category/>
  <cp:version/>
  <cp:contentType/>
  <cp:contentStatus/>
</cp:coreProperties>
</file>