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<sst xmlns="http://schemas.openxmlformats.org/spreadsheetml/2006/main" count="108" uniqueCount="107">
  <si>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</si>
  <si>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</si>
  <si>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</si>
  <si>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</si>
  <si>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</si>
  <si>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</si>
  <si>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</si>
  <si>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</si>
  <si>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</si>
  <si>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</si>
  <si>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</si>
  <si>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</si>
  <si>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</si>
  <si>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</si>
  <si>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</si>
  <si>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</si>
  <si>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</si>
  <si>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</si>
  <si>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</si>
  <si>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</si>
  <si>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</si>
  <si>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</si>
  <si>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</si>
  <si>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</si>
  <si>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</si>
  <si>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</si>
  <si>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</si>
  <si>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</si>
  <si>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</si>
  <si>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</si>
  <si>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</si>
  <si>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</si>
  <si>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</si>
  <si>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</si>
  <si>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</si>
  <si>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</si>
  <si>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</si>
  <si>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</si>
  <si>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</si>
  <si>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</si>
  <si>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</si>
  <si>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</si>
  <si>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</si>
  <si>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</si>
  <si>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</si>
  <si>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</si>
  <si>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</si>
  <si>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</si>
  <si>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</si>
  <si>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</si>
  <si>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</si>
  <si>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</si>
  <si>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</si>
  <si>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</si>
  <si>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</si>
  <si>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</si>
  <si>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</si>
  <si>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</si>
  <si>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</si>
  <si>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</si>
  <si>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</si>
  <si>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</si>
  <si>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</si>
  <si>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</si>
  <si>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</si>
  <si>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</si>
  <si>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</si>
  <si>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</si>
  <si>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</si>
  <si>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</si>
  <si>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</si>
  <si>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</si>
  <si>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</si>
  <si>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</si>
  <si>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</si>
  <si>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</si>
  <si>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</si>
  <si>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</si>
  <si>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</si>
  <si>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</si>
  <si>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</si>
  <si>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</si>
  <si>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</si>
  <si>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</si>
  <si>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</si>
  <si>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</si>
  <si>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</si>
  <si>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</si>
  <si>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</si>
  <si>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</si>
  <si>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</si>
  <si>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</si>
  <si>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</si>
  <si>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</si>
  <si>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</si>
  <si>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</si>
  <si>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</si>
  <si>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</si>
  <si>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</si>
  <si>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</si>
  <si>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</si>
  <si>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</si>
  <si>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</si>
  <si>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</si>
  <si>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</si>
  <si>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</si>
  <si>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16/02/15 - VENCIMENTO 24/02/15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</si>
</sst>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294225</v>
      </c>
      <c r="C7" s="10">
        <f>C8+C20+C24</f>
        <v>194113</v>
      </c>
      <c r="D7" s="10">
        <f>D8+D20+D24</f>
        <v>217528</v>
      </c>
      <c r="E7" s="10">
        <f>E8+E20+E24</f>
        <v>44871</v>
      </c>
      <c r="F7" s="10">
        <f aca="true" t="shared" si="0" ref="F7:M7">F8+F20+F24</f>
        <v>158082</v>
      </c>
      <c r="G7" s="10">
        <f t="shared" si="0"/>
        <v>234944</v>
      </c>
      <c r="H7" s="10">
        <f t="shared" si="0"/>
        <v>242403</v>
      </c>
      <c r="I7" s="10">
        <f t="shared" si="0"/>
        <v>252856</v>
      </c>
      <c r="J7" s="10">
        <f t="shared" si="0"/>
        <v>180151</v>
      </c>
      <c r="K7" s="10">
        <f t="shared" si="0"/>
        <v>243977</v>
      </c>
      <c r="L7" s="10">
        <f t="shared" si="0"/>
        <v>92789</v>
      </c>
      <c r="M7" s="10">
        <f t="shared" si="0"/>
        <v>52269</v>
      </c>
      <c r="N7" s="10">
        <f>+N8+N20+N24</f>
        <v>2208208</v>
      </c>
      <c r="P7" s="39"/>
    </row>
    <row r="8" spans="1:14" ht="18.75" customHeight="1">
      <c r="A8" s="11" t="s">
        <v>31</v>
      </c>
      <c r="B8" s="12">
        <f>+B9+B12+B16</f>
        <v>161780</v>
      </c>
      <c r="C8" s="12">
        <f>+C9+C12+C16</f>
        <v>111905</v>
      </c>
      <c r="D8" s="12">
        <f>+D9+D12+D16</f>
        <v>132700</v>
      </c>
      <c r="E8" s="12">
        <f>+E9+E12+E16</f>
        <v>26649</v>
      </c>
      <c r="F8" s="12">
        <f aca="true" t="shared" si="1" ref="F8:M8">+F9+F12+F16</f>
        <v>90423</v>
      </c>
      <c r="G8" s="12">
        <f t="shared" si="1"/>
        <v>137357</v>
      </c>
      <c r="H8" s="12">
        <f t="shared" si="1"/>
        <v>136999</v>
      </c>
      <c r="I8" s="12">
        <f t="shared" si="1"/>
        <v>142739</v>
      </c>
      <c r="J8" s="12">
        <f t="shared" si="1"/>
        <v>105735</v>
      </c>
      <c r="K8" s="12">
        <f t="shared" si="1"/>
        <v>132909</v>
      </c>
      <c r="L8" s="12">
        <f t="shared" si="1"/>
        <v>54965</v>
      </c>
      <c r="M8" s="12">
        <f t="shared" si="1"/>
        <v>32987</v>
      </c>
      <c r="N8" s="12">
        <f>SUM(B8:M8)</f>
        <v>1267148</v>
      </c>
    </row>
    <row r="9" spans="1:14" ht="18.75" customHeight="1">
      <c r="A9" s="13" t="s">
        <v>6</v>
      </c>
      <c r="B9" s="14">
        <v>23106</v>
      </c>
      <c r="C9" s="14">
        <v>19955</v>
      </c>
      <c r="D9" s="14">
        <v>14383</v>
      </c>
      <c r="E9" s="14">
        <v>3193</v>
      </c>
      <c r="F9" s="14">
        <v>10309</v>
      </c>
      <c r="G9" s="14">
        <v>18253</v>
      </c>
      <c r="H9" s="14">
        <v>23627</v>
      </c>
      <c r="I9" s="14">
        <v>13618</v>
      </c>
      <c r="J9" s="14">
        <v>16449</v>
      </c>
      <c r="K9" s="14">
        <v>14805</v>
      </c>
      <c r="L9" s="14">
        <v>8716</v>
      </c>
      <c r="M9" s="14">
        <v>5129</v>
      </c>
      <c r="N9" s="12">
        <f aca="true" t="shared" si="2" ref="N9:N19">SUM(B9:M9)</f>
        <v>171543</v>
      </c>
    </row>
    <row r="10" spans="1:14" ht="18.75" customHeight="1">
      <c r="A10" s="15" t="s">
        <v>7</v>
      </c>
      <c r="B10" s="14">
        <f>+B9-B11</f>
        <v>23106</v>
      </c>
      <c r="C10" s="14">
        <f>+C9-C11</f>
        <v>19955</v>
      </c>
      <c r="D10" s="14">
        <f>+D9-D11</f>
        <v>14383</v>
      </c>
      <c r="E10" s="14">
        <f>+E9-E11</f>
        <v>3193</v>
      </c>
      <c r="F10" s="14">
        <f aca="true" t="shared" si="3" ref="F10:M10">+F9-F11</f>
        <v>10309</v>
      </c>
      <c r="G10" s="14">
        <f t="shared" si="3"/>
        <v>18253</v>
      </c>
      <c r="H10" s="14">
        <f t="shared" si="3"/>
        <v>23627</v>
      </c>
      <c r="I10" s="14">
        <f t="shared" si="3"/>
        <v>13618</v>
      </c>
      <c r="J10" s="14">
        <f t="shared" si="3"/>
        <v>16449</v>
      </c>
      <c r="K10" s="14">
        <f t="shared" si="3"/>
        <v>14805</v>
      </c>
      <c r="L10" s="14">
        <f t="shared" si="3"/>
        <v>8716</v>
      </c>
      <c r="M10" s="14">
        <f t="shared" si="3"/>
        <v>5129</v>
      </c>
      <c r="N10" s="12">
        <f t="shared" si="2"/>
        <v>171543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133234</v>
      </c>
      <c r="C12" s="14">
        <f>C13+C14+C15</f>
        <v>88395</v>
      </c>
      <c r="D12" s="14">
        <f>D13+D14+D15</f>
        <v>115206</v>
      </c>
      <c r="E12" s="14">
        <f>E13+E14+E15</f>
        <v>22641</v>
      </c>
      <c r="F12" s="14">
        <f aca="true" t="shared" si="4" ref="F12:M12">F13+F14+F15</f>
        <v>77311</v>
      </c>
      <c r="G12" s="14">
        <f t="shared" si="4"/>
        <v>114627</v>
      </c>
      <c r="H12" s="14">
        <f t="shared" si="4"/>
        <v>109448</v>
      </c>
      <c r="I12" s="14">
        <f t="shared" si="4"/>
        <v>125079</v>
      </c>
      <c r="J12" s="14">
        <f t="shared" si="4"/>
        <v>86201</v>
      </c>
      <c r="K12" s="14">
        <f t="shared" si="4"/>
        <v>113981</v>
      </c>
      <c r="L12" s="14">
        <f t="shared" si="4"/>
        <v>44941</v>
      </c>
      <c r="M12" s="14">
        <f t="shared" si="4"/>
        <v>27241</v>
      </c>
      <c r="N12" s="12">
        <f t="shared" si="2"/>
        <v>1058305</v>
      </c>
    </row>
    <row r="13" spans="1:14" ht="18.75" customHeight="1">
      <c r="A13" s="15" t="s">
        <v>9</v>
      </c>
      <c r="B13" s="14">
        <v>64538</v>
      </c>
      <c r="C13" s="14">
        <v>45545</v>
      </c>
      <c r="D13" s="14">
        <v>56664</v>
      </c>
      <c r="E13" s="14">
        <v>11260</v>
      </c>
      <c r="F13" s="14">
        <v>38383</v>
      </c>
      <c r="G13" s="14">
        <v>58661</v>
      </c>
      <c r="H13" s="14">
        <v>57206</v>
      </c>
      <c r="I13" s="14">
        <v>65143</v>
      </c>
      <c r="J13" s="14">
        <v>43003</v>
      </c>
      <c r="K13" s="14">
        <v>56289</v>
      </c>
      <c r="L13" s="14">
        <v>22070</v>
      </c>
      <c r="M13" s="14">
        <v>13401</v>
      </c>
      <c r="N13" s="12">
        <f t="shared" si="2"/>
        <v>532163</v>
      </c>
    </row>
    <row r="14" spans="1:14" ht="18.75" customHeight="1">
      <c r="A14" s="15" t="s">
        <v>10</v>
      </c>
      <c r="B14" s="14">
        <v>64702</v>
      </c>
      <c r="C14" s="14">
        <v>39819</v>
      </c>
      <c r="D14" s="14">
        <v>55666</v>
      </c>
      <c r="E14" s="14">
        <v>10648</v>
      </c>
      <c r="F14" s="14">
        <v>36328</v>
      </c>
      <c r="G14" s="14">
        <v>52006</v>
      </c>
      <c r="H14" s="14">
        <v>49221</v>
      </c>
      <c r="I14" s="14">
        <v>56851</v>
      </c>
      <c r="J14" s="14">
        <v>40739</v>
      </c>
      <c r="K14" s="14">
        <v>54699</v>
      </c>
      <c r="L14" s="14">
        <v>21798</v>
      </c>
      <c r="M14" s="14">
        <v>13289</v>
      </c>
      <c r="N14" s="12">
        <f t="shared" si="2"/>
        <v>495766</v>
      </c>
    </row>
    <row r="15" spans="1:14" ht="18.75" customHeight="1">
      <c r="A15" s="15" t="s">
        <v>11</v>
      </c>
      <c r="B15" s="14">
        <v>3994</v>
      </c>
      <c r="C15" s="14">
        <v>3031</v>
      </c>
      <c r="D15" s="14">
        <v>2876</v>
      </c>
      <c r="E15" s="14">
        <v>733</v>
      </c>
      <c r="F15" s="14">
        <v>2600</v>
      </c>
      <c r="G15" s="14">
        <v>3960</v>
      </c>
      <c r="H15" s="14">
        <v>3021</v>
      </c>
      <c r="I15" s="14">
        <v>3085</v>
      </c>
      <c r="J15" s="14">
        <v>2459</v>
      </c>
      <c r="K15" s="14">
        <v>2993</v>
      </c>
      <c r="L15" s="14">
        <v>1073</v>
      </c>
      <c r="M15" s="14">
        <v>551</v>
      </c>
      <c r="N15" s="12">
        <f t="shared" si="2"/>
        <v>30376</v>
      </c>
    </row>
    <row r="16" spans="1:14" ht="18.75" customHeight="1">
      <c r="A16" s="16" t="s">
        <v>30</v>
      </c>
      <c r="B16" s="14">
        <f>B17+B18+B19</f>
        <v>5440</v>
      </c>
      <c r="C16" s="14">
        <f>C17+C18+C19</f>
        <v>3555</v>
      </c>
      <c r="D16" s="14">
        <f>D17+D18+D19</f>
        <v>3111</v>
      </c>
      <c r="E16" s="14">
        <f>E17+E18+E19</f>
        <v>815</v>
      </c>
      <c r="F16" s="14">
        <f aca="true" t="shared" si="5" ref="F16:M16">F17+F18+F19</f>
        <v>2803</v>
      </c>
      <c r="G16" s="14">
        <f t="shared" si="5"/>
        <v>4477</v>
      </c>
      <c r="H16" s="14">
        <f t="shared" si="5"/>
        <v>3924</v>
      </c>
      <c r="I16" s="14">
        <f t="shared" si="5"/>
        <v>4042</v>
      </c>
      <c r="J16" s="14">
        <f t="shared" si="5"/>
        <v>3085</v>
      </c>
      <c r="K16" s="14">
        <f t="shared" si="5"/>
        <v>4123</v>
      </c>
      <c r="L16" s="14">
        <f t="shared" si="5"/>
        <v>1308</v>
      </c>
      <c r="M16" s="14">
        <f t="shared" si="5"/>
        <v>617</v>
      </c>
      <c r="N16" s="12">
        <f t="shared" si="2"/>
        <v>37300</v>
      </c>
    </row>
    <row r="17" spans="1:14" ht="18.75" customHeight="1">
      <c r="A17" s="15" t="s">
        <v>27</v>
      </c>
      <c r="B17" s="14">
        <v>3326</v>
      </c>
      <c r="C17" s="14">
        <v>2357</v>
      </c>
      <c r="D17" s="14">
        <v>2016</v>
      </c>
      <c r="E17" s="14">
        <v>545</v>
      </c>
      <c r="F17" s="14">
        <v>1843</v>
      </c>
      <c r="G17" s="14">
        <v>3008</v>
      </c>
      <c r="H17" s="14">
        <v>2639</v>
      </c>
      <c r="I17" s="14">
        <v>2642</v>
      </c>
      <c r="J17" s="14">
        <v>2124</v>
      </c>
      <c r="K17" s="14">
        <v>2840</v>
      </c>
      <c r="L17" s="14">
        <v>929</v>
      </c>
      <c r="M17" s="14">
        <v>421</v>
      </c>
      <c r="N17" s="12">
        <f t="shared" si="2"/>
        <v>24690</v>
      </c>
    </row>
    <row r="18" spans="1:14" ht="18.75" customHeight="1">
      <c r="A18" s="15" t="s">
        <v>28</v>
      </c>
      <c r="B18" s="14">
        <v>434</v>
      </c>
      <c r="C18" s="14">
        <v>216</v>
      </c>
      <c r="D18" s="14">
        <v>196</v>
      </c>
      <c r="E18" s="14">
        <v>41</v>
      </c>
      <c r="F18" s="14">
        <v>168</v>
      </c>
      <c r="G18" s="14">
        <v>270</v>
      </c>
      <c r="H18" s="14">
        <v>276</v>
      </c>
      <c r="I18" s="14">
        <v>225</v>
      </c>
      <c r="J18" s="14">
        <v>160</v>
      </c>
      <c r="K18" s="14">
        <v>267</v>
      </c>
      <c r="L18" s="14">
        <v>96</v>
      </c>
      <c r="M18" s="14">
        <v>55</v>
      </c>
      <c r="N18" s="12">
        <f t="shared" si="2"/>
        <v>2404</v>
      </c>
    </row>
    <row r="19" spans="1:14" ht="18.75" customHeight="1">
      <c r="A19" s="15" t="s">
        <v>29</v>
      </c>
      <c r="B19" s="14">
        <v>1680</v>
      </c>
      <c r="C19" s="14">
        <v>982</v>
      </c>
      <c r="D19" s="14">
        <v>899</v>
      </c>
      <c r="E19" s="14">
        <v>229</v>
      </c>
      <c r="F19" s="14">
        <v>792</v>
      </c>
      <c r="G19" s="14">
        <v>1199</v>
      </c>
      <c r="H19" s="14">
        <v>1009</v>
      </c>
      <c r="I19" s="14">
        <v>1175</v>
      </c>
      <c r="J19" s="14">
        <v>801</v>
      </c>
      <c r="K19" s="14">
        <v>1016</v>
      </c>
      <c r="L19" s="14">
        <v>283</v>
      </c>
      <c r="M19" s="14">
        <v>141</v>
      </c>
      <c r="N19" s="12">
        <f t="shared" si="2"/>
        <v>10206</v>
      </c>
    </row>
    <row r="20" spans="1:14" ht="18.75" customHeight="1">
      <c r="A20" s="17" t="s">
        <v>12</v>
      </c>
      <c r="B20" s="18">
        <f>B21+B22+B23</f>
        <v>94553</v>
      </c>
      <c r="C20" s="18">
        <f>C21+C22+C23</f>
        <v>54171</v>
      </c>
      <c r="D20" s="18">
        <f>D21+D22+D23</f>
        <v>55159</v>
      </c>
      <c r="E20" s="18">
        <f>E21+E22+E23</f>
        <v>10846</v>
      </c>
      <c r="F20" s="18">
        <f aca="true" t="shared" si="6" ref="F20:M20">F21+F22+F23</f>
        <v>41920</v>
      </c>
      <c r="G20" s="18">
        <f t="shared" si="6"/>
        <v>60849</v>
      </c>
      <c r="H20" s="18">
        <f t="shared" si="6"/>
        <v>70375</v>
      </c>
      <c r="I20" s="18">
        <f t="shared" si="6"/>
        <v>82512</v>
      </c>
      <c r="J20" s="18">
        <f t="shared" si="6"/>
        <v>51081</v>
      </c>
      <c r="K20" s="18">
        <f t="shared" si="6"/>
        <v>87374</v>
      </c>
      <c r="L20" s="18">
        <f t="shared" si="6"/>
        <v>30408</v>
      </c>
      <c r="M20" s="18">
        <f t="shared" si="6"/>
        <v>16012</v>
      </c>
      <c r="N20" s="12">
        <f aca="true" t="shared" si="7" ref="N20:N26">SUM(B20:M20)</f>
        <v>655260</v>
      </c>
    </row>
    <row r="21" spans="1:14" ht="18.75" customHeight="1">
      <c r="A21" s="13" t="s">
        <v>13</v>
      </c>
      <c r="B21" s="14">
        <v>48653</v>
      </c>
      <c r="C21" s="14">
        <v>30635</v>
      </c>
      <c r="D21" s="14">
        <v>28567</v>
      </c>
      <c r="E21" s="14">
        <v>5818</v>
      </c>
      <c r="F21" s="14">
        <v>22210</v>
      </c>
      <c r="G21" s="14">
        <v>33198</v>
      </c>
      <c r="H21" s="14">
        <v>39917</v>
      </c>
      <c r="I21" s="14">
        <v>45737</v>
      </c>
      <c r="J21" s="14">
        <v>27748</v>
      </c>
      <c r="K21" s="14">
        <v>46557</v>
      </c>
      <c r="L21" s="14">
        <v>16209</v>
      </c>
      <c r="M21" s="14">
        <v>8439</v>
      </c>
      <c r="N21" s="12">
        <f t="shared" si="7"/>
        <v>353688</v>
      </c>
    </row>
    <row r="22" spans="1:14" ht="18.75" customHeight="1">
      <c r="A22" s="13" t="s">
        <v>14</v>
      </c>
      <c r="B22" s="14">
        <v>43367</v>
      </c>
      <c r="C22" s="14">
        <v>21950</v>
      </c>
      <c r="D22" s="14">
        <v>25244</v>
      </c>
      <c r="E22" s="14">
        <v>4713</v>
      </c>
      <c r="F22" s="14">
        <v>18514</v>
      </c>
      <c r="G22" s="14">
        <v>25871</v>
      </c>
      <c r="H22" s="14">
        <v>28850</v>
      </c>
      <c r="I22" s="14">
        <v>34903</v>
      </c>
      <c r="J22" s="14">
        <v>21985</v>
      </c>
      <c r="K22" s="14">
        <v>38859</v>
      </c>
      <c r="L22" s="14">
        <v>13619</v>
      </c>
      <c r="M22" s="14">
        <v>7283</v>
      </c>
      <c r="N22" s="12">
        <f t="shared" si="7"/>
        <v>285158</v>
      </c>
    </row>
    <row r="23" spans="1:14" ht="18.75" customHeight="1">
      <c r="A23" s="13" t="s">
        <v>15</v>
      </c>
      <c r="B23" s="14">
        <v>2533</v>
      </c>
      <c r="C23" s="14">
        <v>1586</v>
      </c>
      <c r="D23" s="14">
        <v>1348</v>
      </c>
      <c r="E23" s="14">
        <v>315</v>
      </c>
      <c r="F23" s="14">
        <v>1196</v>
      </c>
      <c r="G23" s="14">
        <v>1780</v>
      </c>
      <c r="H23" s="14">
        <v>1608</v>
      </c>
      <c r="I23" s="14">
        <v>1872</v>
      </c>
      <c r="J23" s="14">
        <v>1348</v>
      </c>
      <c r="K23" s="14">
        <v>1958</v>
      </c>
      <c r="L23" s="14">
        <v>580</v>
      </c>
      <c r="M23" s="14">
        <v>290</v>
      </c>
      <c r="N23" s="12">
        <f t="shared" si="7"/>
        <v>16414</v>
      </c>
    </row>
    <row r="24" spans="1:14" ht="18.75" customHeight="1">
      <c r="A24" s="17" t="s">
        <v>16</v>
      </c>
      <c r="B24" s="14">
        <f>B25+B26</f>
        <v>37892</v>
      </c>
      <c r="C24" s="14">
        <f>C25+C26</f>
        <v>28037</v>
      </c>
      <c r="D24" s="14">
        <f>D25+D26</f>
        <v>29669</v>
      </c>
      <c r="E24" s="14">
        <f>E25+E26</f>
        <v>7376</v>
      </c>
      <c r="F24" s="14">
        <f aca="true" t="shared" si="8" ref="F24:M24">F25+F26</f>
        <v>25739</v>
      </c>
      <c r="G24" s="14">
        <f t="shared" si="8"/>
        <v>36738</v>
      </c>
      <c r="H24" s="14">
        <f t="shared" si="8"/>
        <v>35029</v>
      </c>
      <c r="I24" s="14">
        <f t="shared" si="8"/>
        <v>27605</v>
      </c>
      <c r="J24" s="14">
        <f t="shared" si="8"/>
        <v>23335</v>
      </c>
      <c r="K24" s="14">
        <f t="shared" si="8"/>
        <v>23694</v>
      </c>
      <c r="L24" s="14">
        <f t="shared" si="8"/>
        <v>7416</v>
      </c>
      <c r="M24" s="14">
        <f t="shared" si="8"/>
        <v>3270</v>
      </c>
      <c r="N24" s="12">
        <f t="shared" si="7"/>
        <v>285800</v>
      </c>
    </row>
    <row r="25" spans="1:14" ht="18.75" customHeight="1">
      <c r="A25" s="13" t="s">
        <v>17</v>
      </c>
      <c r="B25" s="14">
        <v>24251</v>
      </c>
      <c r="C25" s="14">
        <v>17944</v>
      </c>
      <c r="D25" s="14">
        <v>18988</v>
      </c>
      <c r="E25" s="14">
        <v>4721</v>
      </c>
      <c r="F25" s="14">
        <v>16473</v>
      </c>
      <c r="G25" s="14">
        <v>23512</v>
      </c>
      <c r="H25" s="14">
        <v>22419</v>
      </c>
      <c r="I25" s="14">
        <v>17667</v>
      </c>
      <c r="J25" s="14">
        <v>14934</v>
      </c>
      <c r="K25" s="14">
        <v>15164</v>
      </c>
      <c r="L25" s="14">
        <v>4746</v>
      </c>
      <c r="M25" s="14">
        <v>2093</v>
      </c>
      <c r="N25" s="12">
        <f t="shared" si="7"/>
        <v>182912</v>
      </c>
    </row>
    <row r="26" spans="1:14" ht="18.75" customHeight="1">
      <c r="A26" s="13" t="s">
        <v>18</v>
      </c>
      <c r="B26" s="14">
        <v>13641</v>
      </c>
      <c r="C26" s="14">
        <v>10093</v>
      </c>
      <c r="D26" s="14">
        <v>10681</v>
      </c>
      <c r="E26" s="14">
        <v>2655</v>
      </c>
      <c r="F26" s="14">
        <v>9266</v>
      </c>
      <c r="G26" s="14">
        <v>13226</v>
      </c>
      <c r="H26" s="14">
        <v>12610</v>
      </c>
      <c r="I26" s="14">
        <v>9938</v>
      </c>
      <c r="J26" s="14">
        <v>8401</v>
      </c>
      <c r="K26" s="14">
        <v>8530</v>
      </c>
      <c r="L26" s="14">
        <v>2670</v>
      </c>
      <c r="M26" s="14">
        <v>1177</v>
      </c>
      <c r="N26" s="12">
        <f t="shared" si="7"/>
        <v>102888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0.994694025320758</v>
      </c>
      <c r="C32" s="23">
        <f aca="true" t="shared" si="9" ref="C32:M32">(((+C$8+C$20)*C$29)+(C$24*C$30))/C$7</f>
        <v>0.9892394816421364</v>
      </c>
      <c r="D32" s="23">
        <f t="shared" si="9"/>
        <v>0.9944215820492074</v>
      </c>
      <c r="E32" s="23">
        <f t="shared" si="9"/>
        <v>0.9830028659936261</v>
      </c>
      <c r="F32" s="23">
        <f t="shared" si="9"/>
        <v>0.9915984590275932</v>
      </c>
      <c r="G32" s="23">
        <f t="shared" si="9"/>
        <v>0.9953245615976574</v>
      </c>
      <c r="H32" s="23">
        <f t="shared" si="9"/>
        <v>0.9896099260322686</v>
      </c>
      <c r="I32" s="23">
        <f t="shared" si="9"/>
        <v>0.9942247583604897</v>
      </c>
      <c r="J32" s="23">
        <f t="shared" si="9"/>
        <v>0.9971632880194948</v>
      </c>
      <c r="K32" s="23">
        <f t="shared" si="9"/>
        <v>0.9953967152641437</v>
      </c>
      <c r="L32" s="23">
        <f t="shared" si="9"/>
        <v>0.9965153455689791</v>
      </c>
      <c r="M32" s="23">
        <f t="shared" si="9"/>
        <v>0.9994932560408655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1.7315633592783755</v>
      </c>
      <c r="C35" s="26">
        <f>C32*C34</f>
        <v>1.6639008081220734</v>
      </c>
      <c r="D35" s="26">
        <f>D32*D34</f>
        <v>1.5703905623721082</v>
      </c>
      <c r="E35" s="26">
        <f>E32*E34</f>
        <v>1.9858623898803234</v>
      </c>
      <c r="F35" s="26">
        <f aca="true" t="shared" si="10" ref="F35:M35">F32*F34</f>
        <v>1.826425201682924</v>
      </c>
      <c r="G35" s="26">
        <f t="shared" si="10"/>
        <v>1.4537710546695382</v>
      </c>
      <c r="H35" s="26">
        <f t="shared" si="10"/>
        <v>1.6865921969367954</v>
      </c>
      <c r="I35" s="26">
        <f t="shared" si="10"/>
        <v>1.6540917304843468</v>
      </c>
      <c r="J35" s="26">
        <f t="shared" si="10"/>
        <v>1.8683848527621274</v>
      </c>
      <c r="K35" s="26">
        <f t="shared" si="10"/>
        <v>1.7832532153957137</v>
      </c>
      <c r="L35" s="26">
        <f t="shared" si="10"/>
        <v>2.120385352301674</v>
      </c>
      <c r="M35" s="26">
        <f t="shared" si="10"/>
        <v>2.0879414118693678</v>
      </c>
      <c r="N35" s="27"/>
    </row>
    <row r="36" spans="1:14" ht="18.75" customHeight="1">
      <c r="A36" s="61" t="s">
        <v>48</v>
      </c>
      <c r="B36" s="26">
        <v>-0.0002804316</v>
      </c>
      <c r="C36" s="26">
        <v>-0.003043691</v>
      </c>
      <c r="D36" s="26">
        <v>0</v>
      </c>
      <c r="E36" s="26">
        <v>0</v>
      </c>
      <c r="F36" s="26">
        <v>-0.0008183727</v>
      </c>
      <c r="G36" s="26">
        <v>-0.0005609422</v>
      </c>
      <c r="H36" s="26">
        <v>-0.0009522572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158.36</v>
      </c>
      <c r="C38" s="65">
        <f t="shared" si="11"/>
        <v>1339.64</v>
      </c>
      <c r="D38" s="65">
        <f t="shared" si="11"/>
        <v>0</v>
      </c>
      <c r="E38" s="65">
        <f t="shared" si="11"/>
        <v>0</v>
      </c>
      <c r="F38" s="65">
        <f t="shared" si="11"/>
        <v>299.6</v>
      </c>
      <c r="G38" s="65">
        <f t="shared" si="11"/>
        <v>312.44</v>
      </c>
      <c r="H38" s="65">
        <f t="shared" si="11"/>
        <v>530.72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2640.76</v>
      </c>
    </row>
    <row r="39" spans="1:14" ht="18.75" customHeight="1">
      <c r="A39" s="61" t="s">
        <v>50</v>
      </c>
      <c r="B39" s="67">
        <v>37</v>
      </c>
      <c r="C39" s="67">
        <v>313</v>
      </c>
      <c r="D39" s="67">
        <v>0</v>
      </c>
      <c r="E39" s="67">
        <v>0</v>
      </c>
      <c r="F39" s="67">
        <v>70</v>
      </c>
      <c r="G39" s="67">
        <v>73</v>
      </c>
      <c r="H39" s="67">
        <v>124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617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509545.07939617004</v>
      </c>
      <c r="C42" s="69">
        <f aca="true" t="shared" si="12" ref="C42:N42">C43+C44+C45</f>
        <v>323733.597575917</v>
      </c>
      <c r="D42" s="69">
        <f t="shared" si="12"/>
        <v>341603.9182516799</v>
      </c>
      <c r="E42" s="69">
        <f t="shared" si="12"/>
        <v>89107.63129631999</v>
      </c>
      <c r="F42" s="69">
        <f>F43+F44+F45</f>
        <v>288895.1787392786</v>
      </c>
      <c r="G42" s="69">
        <f>G43+G44+G45</f>
        <v>341735.43666404317</v>
      </c>
      <c r="H42" s="69">
        <f t="shared" si="12"/>
        <v>409134.89831201837</v>
      </c>
      <c r="I42" s="69">
        <f t="shared" si="12"/>
        <v>418247.01860335</v>
      </c>
      <c r="J42" s="69">
        <f t="shared" si="12"/>
        <v>336591.39960995</v>
      </c>
      <c r="K42" s="69">
        <f t="shared" si="12"/>
        <v>435072.7697326</v>
      </c>
      <c r="L42" s="69">
        <f t="shared" si="12"/>
        <v>196748.43645472</v>
      </c>
      <c r="M42" s="69">
        <f t="shared" si="12"/>
        <v>109134.60965699998</v>
      </c>
      <c r="N42" s="69">
        <f t="shared" si="12"/>
        <v>3799549.974293046</v>
      </c>
    </row>
    <row r="43" spans="1:14" ht="18.75" customHeight="1">
      <c r="A43" s="66" t="s">
        <v>101</v>
      </c>
      <c r="B43" s="63">
        <f aca="true" t="shared" si="13" ref="B43:H43">B35*B7</f>
        <v>509469.22938368004</v>
      </c>
      <c r="C43" s="63">
        <f t="shared" si="13"/>
        <v>322984.777567</v>
      </c>
      <c r="D43" s="63">
        <f t="shared" si="13"/>
        <v>341603.9182516799</v>
      </c>
      <c r="E43" s="63">
        <f t="shared" si="13"/>
        <v>89107.63129631999</v>
      </c>
      <c r="F43" s="63">
        <f t="shared" si="13"/>
        <v>288724.94873244</v>
      </c>
      <c r="G43" s="63">
        <f t="shared" si="13"/>
        <v>341554.78666827996</v>
      </c>
      <c r="H43" s="63">
        <f t="shared" si="13"/>
        <v>408835.00831407</v>
      </c>
      <c r="I43" s="63">
        <f>I35*I7</f>
        <v>418247.01860335</v>
      </c>
      <c r="J43" s="63">
        <f>J35*J7</f>
        <v>336591.39960995</v>
      </c>
      <c r="K43" s="63">
        <f>K35*K7</f>
        <v>435072.7697326</v>
      </c>
      <c r="L43" s="63">
        <f>L35*L7</f>
        <v>196748.43645472</v>
      </c>
      <c r="M43" s="63">
        <f>M35*M7</f>
        <v>109134.60965699998</v>
      </c>
      <c r="N43" s="65">
        <f>SUM(B43:M43)</f>
        <v>3798074.5342710894</v>
      </c>
    </row>
    <row r="44" spans="1:14" ht="18.75" customHeight="1">
      <c r="A44" s="66" t="s">
        <v>102</v>
      </c>
      <c r="B44" s="63">
        <f aca="true" t="shared" si="14" ref="B44:M44">B36*B7</f>
        <v>-82.50998750999999</v>
      </c>
      <c r="C44" s="63">
        <f t="shared" si="14"/>
        <v>-590.819991083</v>
      </c>
      <c r="D44" s="63">
        <f t="shared" si="14"/>
        <v>0</v>
      </c>
      <c r="E44" s="63">
        <f t="shared" si="14"/>
        <v>0</v>
      </c>
      <c r="F44" s="63">
        <f t="shared" si="14"/>
        <v>-129.3699931614</v>
      </c>
      <c r="G44" s="63">
        <f t="shared" si="14"/>
        <v>-131.7900042368</v>
      </c>
      <c r="H44" s="63">
        <f t="shared" si="14"/>
        <v>-230.83000205160002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-1165.3199780428</v>
      </c>
    </row>
    <row r="45" spans="1:14" ht="18.75" customHeight="1">
      <c r="A45" s="66" t="s">
        <v>52</v>
      </c>
      <c r="B45" s="63">
        <f aca="true" t="shared" si="15" ref="B45:M45">B38</f>
        <v>158.36</v>
      </c>
      <c r="C45" s="63">
        <f t="shared" si="15"/>
        <v>1339.64</v>
      </c>
      <c r="D45" s="63">
        <f t="shared" si="15"/>
        <v>0</v>
      </c>
      <c r="E45" s="63">
        <f t="shared" si="15"/>
        <v>0</v>
      </c>
      <c r="F45" s="63">
        <f t="shared" si="15"/>
        <v>299.6</v>
      </c>
      <c r="G45" s="63">
        <f t="shared" si="15"/>
        <v>312.44</v>
      </c>
      <c r="H45" s="63">
        <f t="shared" si="15"/>
        <v>530.72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2640.76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-84179.44</v>
      </c>
      <c r="C47" s="28">
        <f t="shared" si="16"/>
        <v>-70844.02</v>
      </c>
      <c r="D47" s="28">
        <f t="shared" si="16"/>
        <v>-52600.34</v>
      </c>
      <c r="E47" s="28">
        <f t="shared" si="16"/>
        <v>-11903.1</v>
      </c>
      <c r="F47" s="28">
        <f t="shared" si="16"/>
        <v>-37964.7</v>
      </c>
      <c r="G47" s="28">
        <f t="shared" si="16"/>
        <v>-66290.86</v>
      </c>
      <c r="H47" s="28">
        <f t="shared" si="16"/>
        <v>-85172.62</v>
      </c>
      <c r="I47" s="28">
        <f t="shared" si="16"/>
        <v>-50312.32</v>
      </c>
      <c r="J47" s="28">
        <f t="shared" si="16"/>
        <v>-59895.54</v>
      </c>
      <c r="K47" s="28">
        <f t="shared" si="16"/>
        <v>-54518.18</v>
      </c>
      <c r="L47" s="28">
        <f t="shared" si="16"/>
        <v>-31862.76</v>
      </c>
      <c r="M47" s="28">
        <f t="shared" si="16"/>
        <v>-18713.34</v>
      </c>
      <c r="N47" s="28">
        <f t="shared" si="16"/>
        <v>-624257.22</v>
      </c>
      <c r="P47" s="40"/>
    </row>
    <row r="48" spans="1:16" ht="18.75" customHeight="1">
      <c r="A48" s="17" t="s">
        <v>54</v>
      </c>
      <c r="B48" s="29">
        <f>B49+B50</f>
        <v>-80871</v>
      </c>
      <c r="C48" s="29">
        <f>C49+C50</f>
        <v>-69842.5</v>
      </c>
      <c r="D48" s="29">
        <f>D49+D50</f>
        <v>-50340.5</v>
      </c>
      <c r="E48" s="29">
        <f>E49+E50</f>
        <v>-11175.5</v>
      </c>
      <c r="F48" s="29">
        <f aca="true" t="shared" si="17" ref="F48:M48">F49+F50</f>
        <v>-36081.5</v>
      </c>
      <c r="G48" s="29">
        <f t="shared" si="17"/>
        <v>-63885.5</v>
      </c>
      <c r="H48" s="29">
        <f t="shared" si="17"/>
        <v>-82694.5</v>
      </c>
      <c r="I48" s="29">
        <f t="shared" si="17"/>
        <v>-47663</v>
      </c>
      <c r="J48" s="29">
        <f t="shared" si="17"/>
        <v>-57571.5</v>
      </c>
      <c r="K48" s="29">
        <f t="shared" si="17"/>
        <v>-51817.5</v>
      </c>
      <c r="L48" s="29">
        <f t="shared" si="17"/>
        <v>-30506</v>
      </c>
      <c r="M48" s="29">
        <f t="shared" si="17"/>
        <v>-17951.5</v>
      </c>
      <c r="N48" s="28">
        <f aca="true" t="shared" si="18" ref="N48:N59">SUM(B48:M48)</f>
        <v>-600400.5</v>
      </c>
      <c r="P48" s="40"/>
    </row>
    <row r="49" spans="1:16" ht="18.75" customHeight="1">
      <c r="A49" s="13" t="s">
        <v>55</v>
      </c>
      <c r="B49" s="20">
        <f>ROUND(-B9*$D$3,2)</f>
        <v>-80871</v>
      </c>
      <c r="C49" s="20">
        <f>ROUND(-C9*$D$3,2)</f>
        <v>-69842.5</v>
      </c>
      <c r="D49" s="20">
        <f>ROUND(-D9*$D$3,2)</f>
        <v>-50340.5</v>
      </c>
      <c r="E49" s="20">
        <f>ROUND(-E9*$D$3,2)</f>
        <v>-11175.5</v>
      </c>
      <c r="F49" s="20">
        <f aca="true" t="shared" si="19" ref="F49:M49">ROUND(-F9*$D$3,2)</f>
        <v>-36081.5</v>
      </c>
      <c r="G49" s="20">
        <f t="shared" si="19"/>
        <v>-63885.5</v>
      </c>
      <c r="H49" s="20">
        <f t="shared" si="19"/>
        <v>-82694.5</v>
      </c>
      <c r="I49" s="20">
        <f t="shared" si="19"/>
        <v>-47663</v>
      </c>
      <c r="J49" s="20">
        <f t="shared" si="19"/>
        <v>-57571.5</v>
      </c>
      <c r="K49" s="20">
        <f t="shared" si="19"/>
        <v>-51817.5</v>
      </c>
      <c r="L49" s="20">
        <f t="shared" si="19"/>
        <v>-30506</v>
      </c>
      <c r="M49" s="20">
        <f t="shared" si="19"/>
        <v>-17951.5</v>
      </c>
      <c r="N49" s="54">
        <f t="shared" si="18"/>
        <v>-600400.5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-3308.44</v>
      </c>
      <c r="C51" s="29">
        <f aca="true" t="shared" si="21" ref="C51:M51">SUM(C52:C58)</f>
        <v>-1001.52</v>
      </c>
      <c r="D51" s="29">
        <f t="shared" si="21"/>
        <v>-2259.84</v>
      </c>
      <c r="E51" s="29">
        <f t="shared" si="21"/>
        <v>-727.6</v>
      </c>
      <c r="F51" s="29">
        <f t="shared" si="21"/>
        <v>-1883.2</v>
      </c>
      <c r="G51" s="29">
        <f t="shared" si="21"/>
        <v>-2405.36</v>
      </c>
      <c r="H51" s="29">
        <f t="shared" si="21"/>
        <v>-2478.12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-761.84</v>
      </c>
      <c r="N51" s="29">
        <f>SUM(N52:N58)</f>
        <v>-23856.72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-1001.52</v>
      </c>
      <c r="D58" s="27">
        <v>-2259.84</v>
      </c>
      <c r="E58" s="27">
        <v>-727.6</v>
      </c>
      <c r="F58" s="27">
        <v>-1883.2</v>
      </c>
      <c r="G58" s="27">
        <v>-2405.36</v>
      </c>
      <c r="H58" s="27">
        <v>-2478.12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-761.84</v>
      </c>
      <c r="N58" s="27">
        <f t="shared" si="18"/>
        <v>-23856.72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425365.63939617004</v>
      </c>
      <c r="C61" s="32">
        <f t="shared" si="22"/>
        <v>252889.577575917</v>
      </c>
      <c r="D61" s="32">
        <f t="shared" si="22"/>
        <v>289003.5782516799</v>
      </c>
      <c r="E61" s="32">
        <f t="shared" si="22"/>
        <v>77204.53129631998</v>
      </c>
      <c r="F61" s="32">
        <f t="shared" si="22"/>
        <v>250930.47873927857</v>
      </c>
      <c r="G61" s="32">
        <f t="shared" si="22"/>
        <v>275444.5766640432</v>
      </c>
      <c r="H61" s="32">
        <f t="shared" si="22"/>
        <v>323962.2783120184</v>
      </c>
      <c r="I61" s="32">
        <f t="shared" si="22"/>
        <v>367934.69860334997</v>
      </c>
      <c r="J61" s="32">
        <f t="shared" si="22"/>
        <v>276695.85960995004</v>
      </c>
      <c r="K61" s="32">
        <f t="shared" si="22"/>
        <v>380554.5897326</v>
      </c>
      <c r="L61" s="32">
        <f t="shared" si="22"/>
        <v>164885.67645472</v>
      </c>
      <c r="M61" s="32">
        <f t="shared" si="22"/>
        <v>90421.26965699998</v>
      </c>
      <c r="N61" s="32">
        <f>SUM(B61:M61)</f>
        <v>3175292.754293047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425365.64</v>
      </c>
      <c r="C64" s="42">
        <f aca="true" t="shared" si="23" ref="C64:M64">SUM(C65:C78)</f>
        <v>252889.58000000002</v>
      </c>
      <c r="D64" s="42">
        <f t="shared" si="23"/>
        <v>289003.58</v>
      </c>
      <c r="E64" s="42">
        <f t="shared" si="23"/>
        <v>77204.53</v>
      </c>
      <c r="F64" s="42">
        <f t="shared" si="23"/>
        <v>250930.48</v>
      </c>
      <c r="G64" s="42">
        <f t="shared" si="23"/>
        <v>275444.58</v>
      </c>
      <c r="H64" s="42">
        <f t="shared" si="23"/>
        <v>323962.28</v>
      </c>
      <c r="I64" s="42">
        <f t="shared" si="23"/>
        <v>367934.7</v>
      </c>
      <c r="J64" s="42">
        <f t="shared" si="23"/>
        <v>276695.86</v>
      </c>
      <c r="K64" s="42">
        <f t="shared" si="23"/>
        <v>380554.59</v>
      </c>
      <c r="L64" s="42">
        <f t="shared" si="23"/>
        <v>164885.68</v>
      </c>
      <c r="M64" s="42">
        <f t="shared" si="23"/>
        <v>90421.27</v>
      </c>
      <c r="N64" s="32">
        <f>SUM(N65:N78)</f>
        <v>3175292.77</v>
      </c>
      <c r="P64" s="40"/>
    </row>
    <row r="65" spans="1:14" ht="18.75" customHeight="1">
      <c r="A65" s="17" t="s">
        <v>22</v>
      </c>
      <c r="B65" s="42">
        <v>86245.99</v>
      </c>
      <c r="C65" s="42">
        <v>78124.16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164370.15000000002</v>
      </c>
    </row>
    <row r="66" spans="1:14" ht="18.75" customHeight="1">
      <c r="A66" s="17" t="s">
        <v>23</v>
      </c>
      <c r="B66" s="42">
        <v>339119.65</v>
      </c>
      <c r="C66" s="42">
        <v>174765.42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513885.07000000007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289003.58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289003.58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77204.53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77204.53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250930.48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250930.48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275444.58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275444.58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256332.9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256332.9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67629.38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67629.38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367934.7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367934.7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276695.86</v>
      </c>
      <c r="K74" s="41">
        <v>0</v>
      </c>
      <c r="L74" s="41">
        <v>0</v>
      </c>
      <c r="M74" s="41">
        <v>0</v>
      </c>
      <c r="N74" s="32">
        <f t="shared" si="24"/>
        <v>276695.86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380554.59</v>
      </c>
      <c r="L75" s="41">
        <v>0</v>
      </c>
      <c r="M75" s="41">
        <v>0</v>
      </c>
      <c r="N75" s="29">
        <f t="shared" si="24"/>
        <v>380554.59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164885.68</v>
      </c>
      <c r="M76" s="41">
        <v>0</v>
      </c>
      <c r="N76" s="32">
        <f t="shared" si="24"/>
        <v>164885.68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90421.27</v>
      </c>
      <c r="N77" s="29">
        <f t="shared" si="24"/>
        <v>90421.27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1.9466581340261329</v>
      </c>
      <c r="C82" s="52">
        <v>1.8931233541494246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1.6850116794899888</v>
      </c>
      <c r="C83" s="52">
        <v>1.5774412730845908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1.5703905704093266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1.9858623609903945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1.8264252097012943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1.4537710688504495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1.7048280689754673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1.6248405833815867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1.6540917360078464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1.8683848549272555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1.7832532164917185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2.120385390509651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2.087941418431575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2015-02-23T20:47:02Z</dcterms:modified>
  <cp:category/>
  <cp:version/>
  <cp:contentType/>
  <cp:contentStatus/>
</cp:coreProperties>
</file>