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<sst xmlns="http://schemas.openxmlformats.org/spreadsheetml/2006/main" count="108" uniqueCount="107">
  <si>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</si>
  <si>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</si>
  <si>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</si>
  <si>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</si>
  <si>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</si>
  <si>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</si>
  <si>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</si>
  <si>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</si>
  <si>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</si>
  <si>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</si>
  <si>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</si>
  <si>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</si>
  <si>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</si>
  <si>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</si>
  <si>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</si>
  <si>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</si>
  <si>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</si>
  <si>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</si>
  <si>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</si>
  <si>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</si>
  <si>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</si>
  <si>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</si>
  <si>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</si>
  <si>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</si>
  <si>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</si>
  <si>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</si>
  <si>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</si>
  <si>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</si>
  <si>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</si>
  <si>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</si>
  <si>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</si>
  <si>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</si>
  <si>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</si>
  <si>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</si>
  <si>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</si>
  <si>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</si>
  <si>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</si>
  <si>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</si>
  <si>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</si>
  <si>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</si>
  <si>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</si>
  <si>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</si>
  <si>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</si>
  <si>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</si>
  <si>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</si>
  <si>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</si>
  <si>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</si>
  <si>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</si>
  <si>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</si>
  <si>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</si>
  <si>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</si>
  <si>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</si>
  <si>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</si>
  <si>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</si>
  <si>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</si>
  <si>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</si>
  <si>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</si>
  <si>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</si>
  <si>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</si>
  <si>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</si>
  <si>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</si>
  <si>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</si>
  <si>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</si>
  <si>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</si>
  <si>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</si>
  <si>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</si>
  <si>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</si>
  <si>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</si>
  <si>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</si>
  <si>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</si>
  <si>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</si>
  <si>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</si>
  <si>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</si>
  <si>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</si>
  <si>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</si>
  <si>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</si>
  <si>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</si>
  <si>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</si>
  <si>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</si>
  <si>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</si>
  <si>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</si>
  <si>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</si>
  <si>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</si>
  <si>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</si>
  <si>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</si>
  <si>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</si>
  <si>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</si>
  <si>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</si>
  <si>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</si>
  <si>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</si>
  <si>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</si>
  <si>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</si>
  <si>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</si>
  <si>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</si>
  <si>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</si>
  <si>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</si>
  <si>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</si>
  <si>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</si>
  <si>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</si>
  <si>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</si>
  <si>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</si>
  <si>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</si>
  <si>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</si>
  <si>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</si>
  <si>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</si>
  <si>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</si>
  <si>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15/02/15 - VENCIMENTO 24/02/15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</si>
</sst>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202700</v>
      </c>
      <c r="C7" s="10">
        <f>C8+C20+C24</f>
        <v>140991</v>
      </c>
      <c r="D7" s="10">
        <f>D8+D20+D24</f>
        <v>152049</v>
      </c>
      <c r="E7" s="10">
        <f>E8+E20+E24</f>
        <v>27758</v>
      </c>
      <c r="F7" s="10">
        <f aca="true" t="shared" si="0" ref="F7:M7">F8+F20+F24</f>
        <v>119394</v>
      </c>
      <c r="G7" s="10">
        <f t="shared" si="0"/>
        <v>166076</v>
      </c>
      <c r="H7" s="10">
        <f t="shared" si="0"/>
        <v>163273</v>
      </c>
      <c r="I7" s="10">
        <f t="shared" si="0"/>
        <v>178875</v>
      </c>
      <c r="J7" s="10">
        <f t="shared" si="0"/>
        <v>120081</v>
      </c>
      <c r="K7" s="10">
        <f t="shared" si="0"/>
        <v>176782</v>
      </c>
      <c r="L7" s="10">
        <f t="shared" si="0"/>
        <v>60978</v>
      </c>
      <c r="M7" s="10">
        <f t="shared" si="0"/>
        <v>30609</v>
      </c>
      <c r="N7" s="10">
        <f>+N8+N20+N24</f>
        <v>1539566</v>
      </c>
      <c r="P7" s="39"/>
    </row>
    <row r="8" spans="1:14" ht="18.75" customHeight="1">
      <c r="A8" s="11" t="s">
        <v>31</v>
      </c>
      <c r="B8" s="12">
        <f>+B9+B12+B16</f>
        <v>111734</v>
      </c>
      <c r="C8" s="12">
        <f>+C9+C12+C16</f>
        <v>80972</v>
      </c>
      <c r="D8" s="12">
        <f>+D9+D12+D16</f>
        <v>89257</v>
      </c>
      <c r="E8" s="12">
        <f>+E9+E12+E16</f>
        <v>16391</v>
      </c>
      <c r="F8" s="12">
        <f aca="true" t="shared" si="1" ref="F8:M8">+F9+F12+F16</f>
        <v>67187</v>
      </c>
      <c r="G8" s="12">
        <f t="shared" si="1"/>
        <v>96332</v>
      </c>
      <c r="H8" s="12">
        <f t="shared" si="1"/>
        <v>94225</v>
      </c>
      <c r="I8" s="12">
        <f t="shared" si="1"/>
        <v>98587</v>
      </c>
      <c r="J8" s="12">
        <f t="shared" si="1"/>
        <v>69556</v>
      </c>
      <c r="K8" s="12">
        <f t="shared" si="1"/>
        <v>95535</v>
      </c>
      <c r="L8" s="12">
        <f t="shared" si="1"/>
        <v>36218</v>
      </c>
      <c r="M8" s="12">
        <f t="shared" si="1"/>
        <v>19272</v>
      </c>
      <c r="N8" s="12">
        <f>SUM(B8:M8)</f>
        <v>875266</v>
      </c>
    </row>
    <row r="9" spans="1:14" ht="18.75" customHeight="1">
      <c r="A9" s="13" t="s">
        <v>6</v>
      </c>
      <c r="B9" s="14">
        <v>20998</v>
      </c>
      <c r="C9" s="14">
        <v>18856</v>
      </c>
      <c r="D9" s="14">
        <v>13299</v>
      </c>
      <c r="E9" s="14">
        <v>2515</v>
      </c>
      <c r="F9" s="14">
        <v>10487</v>
      </c>
      <c r="G9" s="14">
        <v>16782</v>
      </c>
      <c r="H9" s="14">
        <v>20698</v>
      </c>
      <c r="I9" s="14">
        <v>12920</v>
      </c>
      <c r="J9" s="14">
        <v>13309</v>
      </c>
      <c r="K9" s="14">
        <v>13550</v>
      </c>
      <c r="L9" s="14">
        <v>7083</v>
      </c>
      <c r="M9" s="14">
        <v>3642</v>
      </c>
      <c r="N9" s="12">
        <f aca="true" t="shared" si="2" ref="N9:N19">SUM(B9:M9)</f>
        <v>154139</v>
      </c>
    </row>
    <row r="10" spans="1:14" ht="18.75" customHeight="1">
      <c r="A10" s="15" t="s">
        <v>7</v>
      </c>
      <c r="B10" s="14">
        <f>+B9-B11</f>
        <v>20998</v>
      </c>
      <c r="C10" s="14">
        <f>+C9-C11</f>
        <v>18856</v>
      </c>
      <c r="D10" s="14">
        <f>+D9-D11</f>
        <v>13299</v>
      </c>
      <c r="E10" s="14">
        <f>+E9-E11</f>
        <v>2515</v>
      </c>
      <c r="F10" s="14">
        <f aca="true" t="shared" si="3" ref="F10:M10">+F9-F11</f>
        <v>10487</v>
      </c>
      <c r="G10" s="14">
        <f t="shared" si="3"/>
        <v>16782</v>
      </c>
      <c r="H10" s="14">
        <f t="shared" si="3"/>
        <v>20698</v>
      </c>
      <c r="I10" s="14">
        <f t="shared" si="3"/>
        <v>12920</v>
      </c>
      <c r="J10" s="14">
        <f t="shared" si="3"/>
        <v>13309</v>
      </c>
      <c r="K10" s="14">
        <f t="shared" si="3"/>
        <v>13550</v>
      </c>
      <c r="L10" s="14">
        <f t="shared" si="3"/>
        <v>7083</v>
      </c>
      <c r="M10" s="14">
        <f t="shared" si="3"/>
        <v>3642</v>
      </c>
      <c r="N10" s="12">
        <f t="shared" si="2"/>
        <v>154139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86611</v>
      </c>
      <c r="C12" s="14">
        <f>C13+C14+C15</f>
        <v>59455</v>
      </c>
      <c r="D12" s="14">
        <f>D13+D14+D15</f>
        <v>73577</v>
      </c>
      <c r="E12" s="14">
        <f>E13+E14+E15</f>
        <v>13358</v>
      </c>
      <c r="F12" s="14">
        <f aca="true" t="shared" si="4" ref="F12:M12">F13+F14+F15</f>
        <v>54529</v>
      </c>
      <c r="G12" s="14">
        <f t="shared" si="4"/>
        <v>76198</v>
      </c>
      <c r="H12" s="14">
        <f t="shared" si="4"/>
        <v>70547</v>
      </c>
      <c r="I12" s="14">
        <f t="shared" si="4"/>
        <v>82583</v>
      </c>
      <c r="J12" s="14">
        <f t="shared" si="4"/>
        <v>54167</v>
      </c>
      <c r="K12" s="14">
        <f t="shared" si="4"/>
        <v>78864</v>
      </c>
      <c r="L12" s="14">
        <f t="shared" si="4"/>
        <v>28227</v>
      </c>
      <c r="M12" s="14">
        <f t="shared" si="4"/>
        <v>15209</v>
      </c>
      <c r="N12" s="12">
        <f t="shared" si="2"/>
        <v>693325</v>
      </c>
    </row>
    <row r="13" spans="1:14" ht="18.75" customHeight="1">
      <c r="A13" s="15" t="s">
        <v>9</v>
      </c>
      <c r="B13" s="14">
        <v>42314</v>
      </c>
      <c r="C13" s="14">
        <v>30812</v>
      </c>
      <c r="D13" s="14">
        <v>36042</v>
      </c>
      <c r="E13" s="14">
        <v>6566</v>
      </c>
      <c r="F13" s="14">
        <v>27712</v>
      </c>
      <c r="G13" s="14">
        <v>39007</v>
      </c>
      <c r="H13" s="14">
        <v>36645</v>
      </c>
      <c r="I13" s="14">
        <v>41869</v>
      </c>
      <c r="J13" s="14">
        <v>26237</v>
      </c>
      <c r="K13" s="14">
        <v>37961</v>
      </c>
      <c r="L13" s="14">
        <v>13036</v>
      </c>
      <c r="M13" s="14">
        <v>6981</v>
      </c>
      <c r="N13" s="12">
        <f t="shared" si="2"/>
        <v>345182</v>
      </c>
    </row>
    <row r="14" spans="1:14" ht="18.75" customHeight="1">
      <c r="A14" s="15" t="s">
        <v>10</v>
      </c>
      <c r="B14" s="14">
        <v>41367</v>
      </c>
      <c r="C14" s="14">
        <v>26320</v>
      </c>
      <c r="D14" s="14">
        <v>35359</v>
      </c>
      <c r="E14" s="14">
        <v>6284</v>
      </c>
      <c r="F14" s="14">
        <v>24786</v>
      </c>
      <c r="G14" s="14">
        <v>34357</v>
      </c>
      <c r="H14" s="14">
        <v>31601</v>
      </c>
      <c r="I14" s="14">
        <v>38353</v>
      </c>
      <c r="J14" s="14">
        <v>26174</v>
      </c>
      <c r="K14" s="14">
        <v>38708</v>
      </c>
      <c r="L14" s="14">
        <v>14382</v>
      </c>
      <c r="M14" s="14">
        <v>7884</v>
      </c>
      <c r="N14" s="12">
        <f t="shared" si="2"/>
        <v>325575</v>
      </c>
    </row>
    <row r="15" spans="1:14" ht="18.75" customHeight="1">
      <c r="A15" s="15" t="s">
        <v>11</v>
      </c>
      <c r="B15" s="14">
        <v>2930</v>
      </c>
      <c r="C15" s="14">
        <v>2323</v>
      </c>
      <c r="D15" s="14">
        <v>2176</v>
      </c>
      <c r="E15" s="14">
        <v>508</v>
      </c>
      <c r="F15" s="14">
        <v>2031</v>
      </c>
      <c r="G15" s="14">
        <v>2834</v>
      </c>
      <c r="H15" s="14">
        <v>2301</v>
      </c>
      <c r="I15" s="14">
        <v>2361</v>
      </c>
      <c r="J15" s="14">
        <v>1756</v>
      </c>
      <c r="K15" s="14">
        <v>2195</v>
      </c>
      <c r="L15" s="14">
        <v>809</v>
      </c>
      <c r="M15" s="14">
        <v>344</v>
      </c>
      <c r="N15" s="12">
        <f t="shared" si="2"/>
        <v>22568</v>
      </c>
    </row>
    <row r="16" spans="1:14" ht="18.75" customHeight="1">
      <c r="A16" s="16" t="s">
        <v>30</v>
      </c>
      <c r="B16" s="14">
        <f>B17+B18+B19</f>
        <v>4125</v>
      </c>
      <c r="C16" s="14">
        <f>C17+C18+C19</f>
        <v>2661</v>
      </c>
      <c r="D16" s="14">
        <f>D17+D18+D19</f>
        <v>2381</v>
      </c>
      <c r="E16" s="14">
        <f>E17+E18+E19</f>
        <v>518</v>
      </c>
      <c r="F16" s="14">
        <f aca="true" t="shared" si="5" ref="F16:M16">F17+F18+F19</f>
        <v>2171</v>
      </c>
      <c r="G16" s="14">
        <f t="shared" si="5"/>
        <v>3352</v>
      </c>
      <c r="H16" s="14">
        <f t="shared" si="5"/>
        <v>2980</v>
      </c>
      <c r="I16" s="14">
        <f t="shared" si="5"/>
        <v>3084</v>
      </c>
      <c r="J16" s="14">
        <f t="shared" si="5"/>
        <v>2080</v>
      </c>
      <c r="K16" s="14">
        <f t="shared" si="5"/>
        <v>3121</v>
      </c>
      <c r="L16" s="14">
        <f t="shared" si="5"/>
        <v>908</v>
      </c>
      <c r="M16" s="14">
        <f t="shared" si="5"/>
        <v>421</v>
      </c>
      <c r="N16" s="12">
        <f t="shared" si="2"/>
        <v>27802</v>
      </c>
    </row>
    <row r="17" spans="1:14" ht="18.75" customHeight="1">
      <c r="A17" s="15" t="s">
        <v>27</v>
      </c>
      <c r="B17" s="14">
        <v>2631</v>
      </c>
      <c r="C17" s="14">
        <v>1847</v>
      </c>
      <c r="D17" s="14">
        <v>1575</v>
      </c>
      <c r="E17" s="14">
        <v>374</v>
      </c>
      <c r="F17" s="14">
        <v>1496</v>
      </c>
      <c r="G17" s="14">
        <v>2255</v>
      </c>
      <c r="H17" s="14">
        <v>2041</v>
      </c>
      <c r="I17" s="14">
        <v>2073</v>
      </c>
      <c r="J17" s="14">
        <v>1405</v>
      </c>
      <c r="K17" s="14">
        <v>2187</v>
      </c>
      <c r="L17" s="14">
        <v>645</v>
      </c>
      <c r="M17" s="14">
        <v>286</v>
      </c>
      <c r="N17" s="12">
        <f t="shared" si="2"/>
        <v>18815</v>
      </c>
    </row>
    <row r="18" spans="1:14" ht="18.75" customHeight="1">
      <c r="A18" s="15" t="s">
        <v>28</v>
      </c>
      <c r="B18" s="14">
        <v>309</v>
      </c>
      <c r="C18" s="14">
        <v>147</v>
      </c>
      <c r="D18" s="14">
        <v>158</v>
      </c>
      <c r="E18" s="14">
        <v>25</v>
      </c>
      <c r="F18" s="14">
        <v>118</v>
      </c>
      <c r="G18" s="14">
        <v>209</v>
      </c>
      <c r="H18" s="14">
        <v>172</v>
      </c>
      <c r="I18" s="14">
        <v>156</v>
      </c>
      <c r="J18" s="14">
        <v>103</v>
      </c>
      <c r="K18" s="14">
        <v>211</v>
      </c>
      <c r="L18" s="14">
        <v>60</v>
      </c>
      <c r="M18" s="14">
        <v>30</v>
      </c>
      <c r="N18" s="12">
        <f t="shared" si="2"/>
        <v>1698</v>
      </c>
    </row>
    <row r="19" spans="1:14" ht="18.75" customHeight="1">
      <c r="A19" s="15" t="s">
        <v>29</v>
      </c>
      <c r="B19" s="14">
        <v>1185</v>
      </c>
      <c r="C19" s="14">
        <v>667</v>
      </c>
      <c r="D19" s="14">
        <v>648</v>
      </c>
      <c r="E19" s="14">
        <v>119</v>
      </c>
      <c r="F19" s="14">
        <v>557</v>
      </c>
      <c r="G19" s="14">
        <v>888</v>
      </c>
      <c r="H19" s="14">
        <v>767</v>
      </c>
      <c r="I19" s="14">
        <v>855</v>
      </c>
      <c r="J19" s="14">
        <v>572</v>
      </c>
      <c r="K19" s="14">
        <v>723</v>
      </c>
      <c r="L19" s="14">
        <v>203</v>
      </c>
      <c r="M19" s="14">
        <v>105</v>
      </c>
      <c r="N19" s="12">
        <f t="shared" si="2"/>
        <v>7289</v>
      </c>
    </row>
    <row r="20" spans="1:14" ht="18.75" customHeight="1">
      <c r="A20" s="17" t="s">
        <v>12</v>
      </c>
      <c r="B20" s="18">
        <f>B21+B22+B23</f>
        <v>62357</v>
      </c>
      <c r="C20" s="18">
        <f>C21+C22+C23</f>
        <v>37958</v>
      </c>
      <c r="D20" s="18">
        <f>D21+D22+D23</f>
        <v>39413</v>
      </c>
      <c r="E20" s="18">
        <f>E21+E22+E23</f>
        <v>6697</v>
      </c>
      <c r="F20" s="18">
        <f aca="true" t="shared" si="6" ref="F20:M20">F21+F22+F23</f>
        <v>31503</v>
      </c>
      <c r="G20" s="18">
        <f t="shared" si="6"/>
        <v>41093</v>
      </c>
      <c r="H20" s="18">
        <f t="shared" si="6"/>
        <v>42850</v>
      </c>
      <c r="I20" s="18">
        <f t="shared" si="6"/>
        <v>58543</v>
      </c>
      <c r="J20" s="18">
        <f t="shared" si="6"/>
        <v>32909</v>
      </c>
      <c r="K20" s="18">
        <f t="shared" si="6"/>
        <v>62724</v>
      </c>
      <c r="L20" s="18">
        <f t="shared" si="6"/>
        <v>19137</v>
      </c>
      <c r="M20" s="18">
        <f t="shared" si="6"/>
        <v>9171</v>
      </c>
      <c r="N20" s="12">
        <f aca="true" t="shared" si="7" ref="N20:N26">SUM(B20:M20)</f>
        <v>444355</v>
      </c>
    </row>
    <row r="21" spans="1:14" ht="18.75" customHeight="1">
      <c r="A21" s="13" t="s">
        <v>13</v>
      </c>
      <c r="B21" s="14">
        <v>35282</v>
      </c>
      <c r="C21" s="14">
        <v>24031</v>
      </c>
      <c r="D21" s="14">
        <v>22726</v>
      </c>
      <c r="E21" s="14">
        <v>4042</v>
      </c>
      <c r="F21" s="14">
        <v>19034</v>
      </c>
      <c r="G21" s="14">
        <v>24767</v>
      </c>
      <c r="H21" s="14">
        <v>26283</v>
      </c>
      <c r="I21" s="14">
        <v>34250</v>
      </c>
      <c r="J21" s="14">
        <v>19352</v>
      </c>
      <c r="K21" s="14">
        <v>35007</v>
      </c>
      <c r="L21" s="14">
        <v>10765</v>
      </c>
      <c r="M21" s="14">
        <v>5077</v>
      </c>
      <c r="N21" s="12">
        <f t="shared" si="7"/>
        <v>260616</v>
      </c>
    </row>
    <row r="22" spans="1:14" ht="18.75" customHeight="1">
      <c r="A22" s="13" t="s">
        <v>14</v>
      </c>
      <c r="B22" s="14">
        <v>25411</v>
      </c>
      <c r="C22" s="14">
        <v>12820</v>
      </c>
      <c r="D22" s="14">
        <v>15720</v>
      </c>
      <c r="E22" s="14">
        <v>2480</v>
      </c>
      <c r="F22" s="14">
        <v>11564</v>
      </c>
      <c r="G22" s="14">
        <v>15061</v>
      </c>
      <c r="H22" s="14">
        <v>15506</v>
      </c>
      <c r="I22" s="14">
        <v>23052</v>
      </c>
      <c r="J22" s="14">
        <v>12732</v>
      </c>
      <c r="K22" s="14">
        <v>26359</v>
      </c>
      <c r="L22" s="14">
        <v>7976</v>
      </c>
      <c r="M22" s="14">
        <v>3958</v>
      </c>
      <c r="N22" s="12">
        <f t="shared" si="7"/>
        <v>172639</v>
      </c>
    </row>
    <row r="23" spans="1:14" ht="18.75" customHeight="1">
      <c r="A23" s="13" t="s">
        <v>15</v>
      </c>
      <c r="B23" s="14">
        <v>1664</v>
      </c>
      <c r="C23" s="14">
        <v>1107</v>
      </c>
      <c r="D23" s="14">
        <v>967</v>
      </c>
      <c r="E23" s="14">
        <v>175</v>
      </c>
      <c r="F23" s="14">
        <v>905</v>
      </c>
      <c r="G23" s="14">
        <v>1265</v>
      </c>
      <c r="H23" s="14">
        <v>1061</v>
      </c>
      <c r="I23" s="14">
        <v>1241</v>
      </c>
      <c r="J23" s="14">
        <v>825</v>
      </c>
      <c r="K23" s="14">
        <v>1358</v>
      </c>
      <c r="L23" s="14">
        <v>396</v>
      </c>
      <c r="M23" s="14">
        <v>136</v>
      </c>
      <c r="N23" s="12">
        <f t="shared" si="7"/>
        <v>11100</v>
      </c>
    </row>
    <row r="24" spans="1:14" ht="18.75" customHeight="1">
      <c r="A24" s="17" t="s">
        <v>16</v>
      </c>
      <c r="B24" s="14">
        <f>B25+B26</f>
        <v>28609</v>
      </c>
      <c r="C24" s="14">
        <f>C25+C26</f>
        <v>22061</v>
      </c>
      <c r="D24" s="14">
        <f>D25+D26</f>
        <v>23379</v>
      </c>
      <c r="E24" s="14">
        <f>E25+E26</f>
        <v>4670</v>
      </c>
      <c r="F24" s="14">
        <f aca="true" t="shared" si="8" ref="F24:M24">F25+F26</f>
        <v>20704</v>
      </c>
      <c r="G24" s="14">
        <f t="shared" si="8"/>
        <v>28651</v>
      </c>
      <c r="H24" s="14">
        <f t="shared" si="8"/>
        <v>26198</v>
      </c>
      <c r="I24" s="14">
        <f t="shared" si="8"/>
        <v>21745</v>
      </c>
      <c r="J24" s="14">
        <f t="shared" si="8"/>
        <v>17616</v>
      </c>
      <c r="K24" s="14">
        <f t="shared" si="8"/>
        <v>18523</v>
      </c>
      <c r="L24" s="14">
        <f t="shared" si="8"/>
        <v>5623</v>
      </c>
      <c r="M24" s="14">
        <f t="shared" si="8"/>
        <v>2166</v>
      </c>
      <c r="N24" s="12">
        <f t="shared" si="7"/>
        <v>219945</v>
      </c>
    </row>
    <row r="25" spans="1:14" ht="18.75" customHeight="1">
      <c r="A25" s="13" t="s">
        <v>17</v>
      </c>
      <c r="B25" s="14">
        <v>18310</v>
      </c>
      <c r="C25" s="14">
        <v>14119</v>
      </c>
      <c r="D25" s="14">
        <v>14963</v>
      </c>
      <c r="E25" s="14">
        <v>2989</v>
      </c>
      <c r="F25" s="14">
        <v>13251</v>
      </c>
      <c r="G25" s="14">
        <v>18337</v>
      </c>
      <c r="H25" s="14">
        <v>16767</v>
      </c>
      <c r="I25" s="14">
        <v>13917</v>
      </c>
      <c r="J25" s="14">
        <v>11274</v>
      </c>
      <c r="K25" s="14">
        <v>11855</v>
      </c>
      <c r="L25" s="14">
        <v>3599</v>
      </c>
      <c r="M25" s="14">
        <v>1386</v>
      </c>
      <c r="N25" s="12">
        <f t="shared" si="7"/>
        <v>140767</v>
      </c>
    </row>
    <row r="26" spans="1:14" ht="18.75" customHeight="1">
      <c r="A26" s="13" t="s">
        <v>18</v>
      </c>
      <c r="B26" s="14">
        <v>10299</v>
      </c>
      <c r="C26" s="14">
        <v>7942</v>
      </c>
      <c r="D26" s="14">
        <v>8416</v>
      </c>
      <c r="E26" s="14">
        <v>1681</v>
      </c>
      <c r="F26" s="14">
        <v>7453</v>
      </c>
      <c r="G26" s="14">
        <v>10314</v>
      </c>
      <c r="H26" s="14">
        <v>9431</v>
      </c>
      <c r="I26" s="14">
        <v>7828</v>
      </c>
      <c r="J26" s="14">
        <v>6342</v>
      </c>
      <c r="K26" s="14">
        <v>6668</v>
      </c>
      <c r="L26" s="14">
        <v>2024</v>
      </c>
      <c r="M26" s="14">
        <v>780</v>
      </c>
      <c r="N26" s="12">
        <f t="shared" si="7"/>
        <v>79178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0.9941850478539713</v>
      </c>
      <c r="C32" s="23">
        <f aca="true" t="shared" si="9" ref="C32:M32">(((+C$8+C$20)*C$29)+(C$24*C$30))/C$7</f>
        <v>0.9883429119589194</v>
      </c>
      <c r="D32" s="23">
        <f t="shared" si="9"/>
        <v>0.9937112305901387</v>
      </c>
      <c r="E32" s="23">
        <f t="shared" si="9"/>
        <v>0.9826040060523092</v>
      </c>
      <c r="F32" s="23">
        <f t="shared" si="9"/>
        <v>0.9910520930700036</v>
      </c>
      <c r="G32" s="23">
        <f t="shared" si="9"/>
        <v>0.9948417296900214</v>
      </c>
      <c r="H32" s="23">
        <f t="shared" si="9"/>
        <v>0.9884632719433096</v>
      </c>
      <c r="I32" s="23">
        <f t="shared" si="9"/>
        <v>0.9935691935709294</v>
      </c>
      <c r="J32" s="23">
        <f t="shared" si="9"/>
        <v>0.9967872486071901</v>
      </c>
      <c r="K32" s="23">
        <f t="shared" si="9"/>
        <v>0.9950334864409273</v>
      </c>
      <c r="L32" s="23">
        <f t="shared" si="9"/>
        <v>0.9959794876840828</v>
      </c>
      <c r="M32" s="23">
        <f t="shared" si="9"/>
        <v>0.999426815642458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1.7306773313041932</v>
      </c>
      <c r="C35" s="26">
        <f>C32*C34</f>
        <v>1.6623927779149024</v>
      </c>
      <c r="D35" s="26">
        <f>D32*D34</f>
        <v>1.5692687753479468</v>
      </c>
      <c r="E35" s="26">
        <f>E32*E34</f>
        <v>1.9850566130268752</v>
      </c>
      <c r="F35" s="26">
        <f aca="true" t="shared" si="10" ref="F35:M35">F32*F34</f>
        <v>1.8254188502256399</v>
      </c>
      <c r="G35" s="26">
        <f t="shared" si="10"/>
        <v>1.453065830385245</v>
      </c>
      <c r="H35" s="26">
        <f t="shared" si="10"/>
        <v>1.6846379543729826</v>
      </c>
      <c r="I35" s="26">
        <f t="shared" si="10"/>
        <v>1.6530010673439552</v>
      </c>
      <c r="J35" s="26">
        <f t="shared" si="10"/>
        <v>1.8676802677152922</v>
      </c>
      <c r="K35" s="26">
        <f t="shared" si="10"/>
        <v>1.7826024909589213</v>
      </c>
      <c r="L35" s="26">
        <f t="shared" si="10"/>
        <v>2.1192451538941914</v>
      </c>
      <c r="M35" s="26">
        <f t="shared" si="10"/>
        <v>2.0878026178770948</v>
      </c>
      <c r="N35" s="27"/>
    </row>
    <row r="36" spans="1:14" ht="18.75" customHeight="1">
      <c r="A36" s="61" t="s">
        <v>48</v>
      </c>
      <c r="B36" s="26">
        <v>-0.0002803157</v>
      </c>
      <c r="C36" s="26">
        <v>-0.0030020356</v>
      </c>
      <c r="D36" s="26">
        <v>0</v>
      </c>
      <c r="E36" s="26">
        <v>0</v>
      </c>
      <c r="F36" s="26">
        <v>-0.0008178803</v>
      </c>
      <c r="G36" s="26">
        <v>-0.0005606469</v>
      </c>
      <c r="H36" s="26">
        <v>-0.0009511677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1322.52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2623.6400000000003</v>
      </c>
    </row>
    <row r="39" spans="1:14" ht="18.75" customHeight="1">
      <c r="A39" s="61" t="s">
        <v>50</v>
      </c>
      <c r="B39" s="67">
        <v>37</v>
      </c>
      <c r="C39" s="67">
        <v>309</v>
      </c>
      <c r="D39" s="67">
        <v>0</v>
      </c>
      <c r="E39" s="67">
        <v>0</v>
      </c>
      <c r="F39" s="67">
        <v>70</v>
      </c>
      <c r="G39" s="67">
        <v>73</v>
      </c>
      <c r="H39" s="67">
        <v>124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613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350909.83506296994</v>
      </c>
      <c r="C42" s="69">
        <f aca="true" t="shared" si="12" ref="C42:N42">C43+C44+C45</f>
        <v>235281.6801497204</v>
      </c>
      <c r="D42" s="69">
        <f t="shared" si="12"/>
        <v>238605.74802287997</v>
      </c>
      <c r="E42" s="69">
        <f t="shared" si="12"/>
        <v>55101.2014644</v>
      </c>
      <c r="F42" s="69">
        <f>F43+F44+F45</f>
        <v>218146.00820330184</v>
      </c>
      <c r="G42" s="69">
        <f>G43+G44+G45</f>
        <v>241538.69085249555</v>
      </c>
      <c r="H42" s="69">
        <f t="shared" si="12"/>
        <v>275431.31272045785</v>
      </c>
      <c r="I42" s="69">
        <f t="shared" si="12"/>
        <v>295680.56592115</v>
      </c>
      <c r="J42" s="69">
        <f t="shared" si="12"/>
        <v>224272.91422752</v>
      </c>
      <c r="K42" s="69">
        <f t="shared" si="12"/>
        <v>315132.03355670004</v>
      </c>
      <c r="L42" s="69">
        <f t="shared" si="12"/>
        <v>129227.33099416</v>
      </c>
      <c r="M42" s="69">
        <f t="shared" si="12"/>
        <v>63905.550330599996</v>
      </c>
      <c r="N42" s="69">
        <f t="shared" si="12"/>
        <v>2643232.8715063552</v>
      </c>
    </row>
    <row r="43" spans="1:14" ht="18.75" customHeight="1">
      <c r="A43" s="66" t="s">
        <v>101</v>
      </c>
      <c r="B43" s="63">
        <f aca="true" t="shared" si="13" ref="B43:H43">B35*B7</f>
        <v>350808.29505535995</v>
      </c>
      <c r="C43" s="63">
        <f t="shared" si="13"/>
        <v>234382.420151</v>
      </c>
      <c r="D43" s="63">
        <f t="shared" si="13"/>
        <v>238605.74802287997</v>
      </c>
      <c r="E43" s="63">
        <f t="shared" si="13"/>
        <v>55101.2014644</v>
      </c>
      <c r="F43" s="63">
        <f t="shared" si="13"/>
        <v>217944.05820384005</v>
      </c>
      <c r="G43" s="63">
        <f t="shared" si="13"/>
        <v>241319.36084705996</v>
      </c>
      <c r="H43" s="63">
        <f t="shared" si="13"/>
        <v>275055.89272433997</v>
      </c>
      <c r="I43" s="63">
        <f>I35*I7</f>
        <v>295680.56592115</v>
      </c>
      <c r="J43" s="63">
        <f>J35*J7</f>
        <v>224272.91422752</v>
      </c>
      <c r="K43" s="63">
        <f>K35*K7</f>
        <v>315132.03355670004</v>
      </c>
      <c r="L43" s="63">
        <f>L35*L7</f>
        <v>129227.33099416</v>
      </c>
      <c r="M43" s="63">
        <f>M35*M7</f>
        <v>63905.550330599996</v>
      </c>
      <c r="N43" s="65">
        <f>SUM(B43:M43)</f>
        <v>2641435.3714990094</v>
      </c>
    </row>
    <row r="44" spans="1:14" ht="18.75" customHeight="1">
      <c r="A44" s="66" t="s">
        <v>102</v>
      </c>
      <c r="B44" s="63">
        <f aca="true" t="shared" si="14" ref="B44:M44">B36*B7</f>
        <v>-56.81999239</v>
      </c>
      <c r="C44" s="63">
        <f t="shared" si="14"/>
        <v>-423.2600012796</v>
      </c>
      <c r="D44" s="63">
        <f t="shared" si="14"/>
        <v>0</v>
      </c>
      <c r="E44" s="63">
        <f t="shared" si="14"/>
        <v>0</v>
      </c>
      <c r="F44" s="63">
        <f t="shared" si="14"/>
        <v>-97.6500005382</v>
      </c>
      <c r="G44" s="63">
        <f t="shared" si="14"/>
        <v>-93.1099945644</v>
      </c>
      <c r="H44" s="63">
        <f t="shared" si="14"/>
        <v>-155.3000038821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-826.1399926543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1322.52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2623.6400000000003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-76801.44</v>
      </c>
      <c r="C47" s="28">
        <f t="shared" si="16"/>
        <v>-67091.68</v>
      </c>
      <c r="D47" s="28">
        <f t="shared" si="16"/>
        <v>-48806.34</v>
      </c>
      <c r="E47" s="28">
        <f t="shared" si="16"/>
        <v>-9530.1</v>
      </c>
      <c r="F47" s="28">
        <f t="shared" si="16"/>
        <v>-38587.7</v>
      </c>
      <c r="G47" s="28">
        <f t="shared" si="16"/>
        <v>-61142.36</v>
      </c>
      <c r="H47" s="28">
        <f t="shared" si="16"/>
        <v>-74921.12</v>
      </c>
      <c r="I47" s="28">
        <f t="shared" si="16"/>
        <v>-47869.32</v>
      </c>
      <c r="J47" s="28">
        <f t="shared" si="16"/>
        <v>-48905.54</v>
      </c>
      <c r="K47" s="28">
        <f t="shared" si="16"/>
        <v>-50125.68</v>
      </c>
      <c r="L47" s="28">
        <f t="shared" si="16"/>
        <v>-26147.26</v>
      </c>
      <c r="M47" s="28">
        <f t="shared" si="16"/>
        <v>-13508.84</v>
      </c>
      <c r="N47" s="28">
        <f t="shared" si="16"/>
        <v>-563437.38</v>
      </c>
      <c r="P47" s="40"/>
    </row>
    <row r="48" spans="1:16" ht="18.75" customHeight="1">
      <c r="A48" s="17" t="s">
        <v>54</v>
      </c>
      <c r="B48" s="29">
        <f>B49+B50</f>
        <v>-73493</v>
      </c>
      <c r="C48" s="29">
        <f>C49+C50</f>
        <v>-65996</v>
      </c>
      <c r="D48" s="29">
        <f>D49+D50</f>
        <v>-46546.5</v>
      </c>
      <c r="E48" s="29">
        <f>E49+E50</f>
        <v>-8802.5</v>
      </c>
      <c r="F48" s="29">
        <f aca="true" t="shared" si="17" ref="F48:M48">F49+F50</f>
        <v>-36704.5</v>
      </c>
      <c r="G48" s="29">
        <f t="shared" si="17"/>
        <v>-58737</v>
      </c>
      <c r="H48" s="29">
        <f t="shared" si="17"/>
        <v>-72443</v>
      </c>
      <c r="I48" s="29">
        <f t="shared" si="17"/>
        <v>-45220</v>
      </c>
      <c r="J48" s="29">
        <f t="shared" si="17"/>
        <v>-46581.5</v>
      </c>
      <c r="K48" s="29">
        <f t="shared" si="17"/>
        <v>-47425</v>
      </c>
      <c r="L48" s="29">
        <f t="shared" si="17"/>
        <v>-24790.5</v>
      </c>
      <c r="M48" s="29">
        <f t="shared" si="17"/>
        <v>-12747</v>
      </c>
      <c r="N48" s="28">
        <f aca="true" t="shared" si="18" ref="N48:N59">SUM(B48:M48)</f>
        <v>-539486.5</v>
      </c>
      <c r="P48" s="40"/>
    </row>
    <row r="49" spans="1:16" ht="18.75" customHeight="1">
      <c r="A49" s="13" t="s">
        <v>55</v>
      </c>
      <c r="B49" s="20">
        <f>ROUND(-B9*$D$3,2)</f>
        <v>-73493</v>
      </c>
      <c r="C49" s="20">
        <f>ROUND(-C9*$D$3,2)</f>
        <v>-65996</v>
      </c>
      <c r="D49" s="20">
        <f>ROUND(-D9*$D$3,2)</f>
        <v>-46546.5</v>
      </c>
      <c r="E49" s="20">
        <f>ROUND(-E9*$D$3,2)</f>
        <v>-8802.5</v>
      </c>
      <c r="F49" s="20">
        <f aca="true" t="shared" si="19" ref="F49:M49">ROUND(-F9*$D$3,2)</f>
        <v>-36704.5</v>
      </c>
      <c r="G49" s="20">
        <f t="shared" si="19"/>
        <v>-58737</v>
      </c>
      <c r="H49" s="20">
        <f t="shared" si="19"/>
        <v>-72443</v>
      </c>
      <c r="I49" s="20">
        <f t="shared" si="19"/>
        <v>-45220</v>
      </c>
      <c r="J49" s="20">
        <f t="shared" si="19"/>
        <v>-46581.5</v>
      </c>
      <c r="K49" s="20">
        <f t="shared" si="19"/>
        <v>-47425</v>
      </c>
      <c r="L49" s="20">
        <f t="shared" si="19"/>
        <v>-24790.5</v>
      </c>
      <c r="M49" s="20">
        <f t="shared" si="19"/>
        <v>-12747</v>
      </c>
      <c r="N49" s="54">
        <f t="shared" si="18"/>
        <v>-539486.5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-1095.68</v>
      </c>
      <c r="D51" s="29">
        <f t="shared" si="21"/>
        <v>-2259.84</v>
      </c>
      <c r="E51" s="29">
        <f t="shared" si="21"/>
        <v>-727.6</v>
      </c>
      <c r="F51" s="29">
        <f t="shared" si="21"/>
        <v>-1883.2</v>
      </c>
      <c r="G51" s="29">
        <f t="shared" si="21"/>
        <v>-2405.36</v>
      </c>
      <c r="H51" s="29">
        <f t="shared" si="21"/>
        <v>-2478.12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-761.84</v>
      </c>
      <c r="N51" s="29">
        <f>SUM(N52:N58)</f>
        <v>-23950.88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-1095.68</v>
      </c>
      <c r="D58" s="27">
        <v>-2259.84</v>
      </c>
      <c r="E58" s="27">
        <v>-727.6</v>
      </c>
      <c r="F58" s="27">
        <v>-1883.2</v>
      </c>
      <c r="G58" s="27">
        <v>-2405.36</v>
      </c>
      <c r="H58" s="27">
        <v>-2478.12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-761.84</v>
      </c>
      <c r="N58" s="27">
        <f t="shared" si="18"/>
        <v>-23950.88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274108.39506296994</v>
      </c>
      <c r="C61" s="32">
        <f t="shared" si="22"/>
        <v>168190.0001497204</v>
      </c>
      <c r="D61" s="32">
        <f t="shared" si="22"/>
        <v>189799.40802287997</v>
      </c>
      <c r="E61" s="32">
        <f t="shared" si="22"/>
        <v>45571.1014644</v>
      </c>
      <c r="F61" s="32">
        <f t="shared" si="22"/>
        <v>179558.30820330186</v>
      </c>
      <c r="G61" s="32">
        <f t="shared" si="22"/>
        <v>180396.33085249556</v>
      </c>
      <c r="H61" s="32">
        <f t="shared" si="22"/>
        <v>200510.19272045785</v>
      </c>
      <c r="I61" s="32">
        <f t="shared" si="22"/>
        <v>247811.24592114997</v>
      </c>
      <c r="J61" s="32">
        <f t="shared" si="22"/>
        <v>175367.37422752</v>
      </c>
      <c r="K61" s="32">
        <f t="shared" si="22"/>
        <v>265006.35355670005</v>
      </c>
      <c r="L61" s="32">
        <f t="shared" si="22"/>
        <v>103080.07099416</v>
      </c>
      <c r="M61" s="32">
        <f t="shared" si="22"/>
        <v>50396.71033059999</v>
      </c>
      <c r="N61" s="32">
        <f>SUM(B61:M61)</f>
        <v>2079795.4915063556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274108.4</v>
      </c>
      <c r="C64" s="42">
        <f aca="true" t="shared" si="23" ref="C64:M64">SUM(C65:C78)</f>
        <v>168190</v>
      </c>
      <c r="D64" s="42">
        <f t="shared" si="23"/>
        <v>189799.41</v>
      </c>
      <c r="E64" s="42">
        <f t="shared" si="23"/>
        <v>45571.1</v>
      </c>
      <c r="F64" s="42">
        <f t="shared" si="23"/>
        <v>179558.31</v>
      </c>
      <c r="G64" s="42">
        <f t="shared" si="23"/>
        <v>180396.33</v>
      </c>
      <c r="H64" s="42">
        <f t="shared" si="23"/>
        <v>200510.19999999998</v>
      </c>
      <c r="I64" s="42">
        <f t="shared" si="23"/>
        <v>247811.25</v>
      </c>
      <c r="J64" s="42">
        <f t="shared" si="23"/>
        <v>175367.37</v>
      </c>
      <c r="K64" s="42">
        <f t="shared" si="23"/>
        <v>265006.35</v>
      </c>
      <c r="L64" s="42">
        <f t="shared" si="23"/>
        <v>103080.07</v>
      </c>
      <c r="M64" s="42">
        <f t="shared" si="23"/>
        <v>50396.71</v>
      </c>
      <c r="N64" s="32">
        <f>SUM(N65:N78)</f>
        <v>2079795.4999999998</v>
      </c>
      <c r="P64" s="40"/>
    </row>
    <row r="65" spans="1:14" ht="18.75" customHeight="1">
      <c r="A65" s="17" t="s">
        <v>22</v>
      </c>
      <c r="B65" s="42">
        <v>54708.41</v>
      </c>
      <c r="C65" s="42">
        <v>48455.49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103163.9</v>
      </c>
    </row>
    <row r="66" spans="1:14" ht="18.75" customHeight="1">
      <c r="A66" s="17" t="s">
        <v>23</v>
      </c>
      <c r="B66" s="42">
        <v>219399.99</v>
      </c>
      <c r="C66" s="42">
        <v>119734.51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339134.5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189799.41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189799.41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45571.1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45571.1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179558.31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179558.31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180396.33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180396.33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165237.05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165237.05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35273.15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35273.15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247811.25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247811.25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175367.37</v>
      </c>
      <c r="K74" s="41">
        <v>0</v>
      </c>
      <c r="L74" s="41">
        <v>0</v>
      </c>
      <c r="M74" s="41">
        <v>0</v>
      </c>
      <c r="N74" s="32">
        <f t="shared" si="24"/>
        <v>175367.37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265006.35</v>
      </c>
      <c r="L75" s="41">
        <v>0</v>
      </c>
      <c r="M75" s="41">
        <v>0</v>
      </c>
      <c r="N75" s="29">
        <f t="shared" si="24"/>
        <v>265006.35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103080.07</v>
      </c>
      <c r="M76" s="41">
        <v>0</v>
      </c>
      <c r="N76" s="32">
        <f t="shared" si="24"/>
        <v>103080.07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50396.71</v>
      </c>
      <c r="N77" s="29">
        <f t="shared" si="24"/>
        <v>50396.71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1.9522411097529777</v>
      </c>
      <c r="C82" s="52">
        <v>1.9147398136559588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1.68414950961372</v>
      </c>
      <c r="C83" s="52">
        <v>1.5760115579420388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1.5692687883511236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1.9850565602709132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1.8254188652696115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1.4530658252848094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1.6997965100753072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1.622957777087861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1.6530010901467507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1.8676802325097226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1.7826024708397912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2.1192451375906063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2.0878026070763505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2015-02-23T20:46:07Z</dcterms:modified>
  <cp:category/>
  <cp:version/>
  <cp:contentType/>
  <cp:contentStatus/>
</cp:coreProperties>
</file>