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<sst xmlns="http://schemas.openxmlformats.org/spreadsheetml/2006/main" count="108" uniqueCount="107">
  <si>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</si>
  <si>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</si>
  <si>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</si>
  <si>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</si>
  <si>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</si>
  <si>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</si>
  <si>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</si>
  <si>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</si>
  <si>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</si>
  <si>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</si>
  <si>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</si>
  <si>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</si>
  <si>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</si>
  <si>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</si>
  <si>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</si>
  <si>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</si>
  <si>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</si>
  <si>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</si>
  <si>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</si>
  <si>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</si>
  <si>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</si>
  <si>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</si>
  <si>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</si>
  <si>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</si>
  <si>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</si>
  <si>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</si>
  <si>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</si>
  <si>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</si>
  <si>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</si>
  <si>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</si>
  <si>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</si>
  <si>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</si>
  <si>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</si>
  <si>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</si>
  <si>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</si>
  <si>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</si>
  <si>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</si>
  <si>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</si>
  <si>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</si>
  <si>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</si>
  <si>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</si>
  <si>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</si>
  <si>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</si>
  <si>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</si>
  <si>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</si>
  <si>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</si>
  <si>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</si>
  <si>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</si>
  <si>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</si>
  <si>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</si>
  <si>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</si>
  <si>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</si>
  <si>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</si>
  <si>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</si>
  <si>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</si>
  <si>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</si>
  <si>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</si>
  <si>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</si>
  <si>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</si>
  <si>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</si>
  <si>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</si>
  <si>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</si>
  <si>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</si>
  <si>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</si>
  <si>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</si>
  <si>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</si>
  <si>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</si>
  <si>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</si>
  <si>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</si>
  <si>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</si>
  <si>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</si>
  <si>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</si>
  <si>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</si>
  <si>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</si>
  <si>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</si>
  <si>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</si>
  <si>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</si>
  <si>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</si>
  <si>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</si>
  <si>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</si>
  <si>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</si>
  <si>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</si>
  <si>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</si>
  <si>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</si>
  <si>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</si>
  <si>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</si>
  <si>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</si>
  <si>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</si>
  <si>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</si>
  <si>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</si>
  <si>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</si>
  <si>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</si>
  <si>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</si>
  <si>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</si>
  <si>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</si>
  <si>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</si>
  <si>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</si>
  <si>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</si>
  <si>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</si>
  <si>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</si>
  <si>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</si>
  <si>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</si>
  <si>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</si>
  <si>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</si>
  <si>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</si>
  <si>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implantação validadores</t>
  </si>
  <si>
    <t>OPERAÇÃO 02/02/15 - VENCIMENTO 09/02/15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</si>
</sst>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45</v>
      </c>
      <c r="E5" s="4" t="s">
        <v>71</v>
      </c>
      <c r="F5" s="4" t="s">
        <v>70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74</v>
      </c>
      <c r="L5" s="4" t="s">
        <v>76</v>
      </c>
      <c r="M5" s="4" t="s">
        <v>77</v>
      </c>
      <c r="N5" s="74"/>
    </row>
    <row r="6" spans="1:14" ht="20.25" customHeight="1">
      <c r="A6" s="74"/>
      <c r="B6" s="3" t="s">
        <v>33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44</v>
      </c>
      <c r="I6" s="3" t="s">
        <v>39</v>
      </c>
      <c r="J6" s="3" t="s">
        <v>41</v>
      </c>
      <c r="K6" s="3" t="s">
        <v>40</v>
      </c>
      <c r="L6" s="3" t="s">
        <v>42</v>
      </c>
      <c r="M6" s="3" t="s">
        <v>43</v>
      </c>
      <c r="N6" s="74"/>
    </row>
    <row r="7" spans="1:16" ht="18.75" customHeight="1">
      <c r="A7" s="9" t="s">
        <v>5</v>
      </c>
      <c r="B7" s="10">
        <f>B8+B20+B24</f>
        <v>463528</v>
      </c>
      <c r="C7" s="10">
        <f>C8+C20+C24</f>
        <v>325122</v>
      </c>
      <c r="D7" s="10">
        <f>D8+D20+D24</f>
        <v>343406</v>
      </c>
      <c r="E7" s="10">
        <f>E8+E20+E24</f>
        <v>72601</v>
      </c>
      <c r="F7" s="10">
        <f aca="true" t="shared" si="0" ref="F7:M7">F8+F20+F24</f>
        <v>261930</v>
      </c>
      <c r="G7" s="10">
        <f t="shared" si="0"/>
        <v>458391</v>
      </c>
      <c r="H7" s="10">
        <f t="shared" si="0"/>
        <v>426439</v>
      </c>
      <c r="I7" s="10">
        <f t="shared" si="0"/>
        <v>406846</v>
      </c>
      <c r="J7" s="10">
        <f t="shared" si="0"/>
        <v>284579</v>
      </c>
      <c r="K7" s="10">
        <f t="shared" si="0"/>
        <v>354393</v>
      </c>
      <c r="L7" s="10">
        <f t="shared" si="0"/>
        <v>147652</v>
      </c>
      <c r="M7" s="10">
        <f t="shared" si="0"/>
        <v>87904</v>
      </c>
      <c r="N7" s="10">
        <f>+N8+N20+N24</f>
        <v>3632791</v>
      </c>
      <c r="P7" s="39"/>
    </row>
    <row r="8" spans="1:14" ht="18.75" customHeight="1">
      <c r="A8" s="11" t="s">
        <v>32</v>
      </c>
      <c r="B8" s="12">
        <f>+B9+B12+B16</f>
        <v>257349</v>
      </c>
      <c r="C8" s="12">
        <f>+C9+C12+C16</f>
        <v>189752</v>
      </c>
      <c r="D8" s="12">
        <f>+D9+D12+D16</f>
        <v>214300</v>
      </c>
      <c r="E8" s="12">
        <f>+E9+E12+E16</f>
        <v>43512</v>
      </c>
      <c r="F8" s="12">
        <f aca="true" t="shared" si="1" ref="F8:M8">+F9+F12+F16</f>
        <v>152222</v>
      </c>
      <c r="G8" s="12">
        <f t="shared" si="1"/>
        <v>272483</v>
      </c>
      <c r="H8" s="12">
        <f t="shared" si="1"/>
        <v>241214</v>
      </c>
      <c r="I8" s="12">
        <f t="shared" si="1"/>
        <v>232324</v>
      </c>
      <c r="J8" s="12">
        <f t="shared" si="1"/>
        <v>166979</v>
      </c>
      <c r="K8" s="12">
        <f t="shared" si="1"/>
        <v>189140</v>
      </c>
      <c r="L8" s="12">
        <f t="shared" si="1"/>
        <v>88242</v>
      </c>
      <c r="M8" s="12">
        <f t="shared" si="1"/>
        <v>55357</v>
      </c>
      <c r="N8" s="12">
        <f>SUM(B8:M8)</f>
        <v>2102874</v>
      </c>
    </row>
    <row r="9" spans="1:14" ht="18.75" customHeight="1">
      <c r="A9" s="13" t="s">
        <v>6</v>
      </c>
      <c r="B9" s="14">
        <v>36682</v>
      </c>
      <c r="C9" s="14">
        <v>32897</v>
      </c>
      <c r="D9" s="14">
        <v>22091</v>
      </c>
      <c r="E9" s="14">
        <v>5657</v>
      </c>
      <c r="F9" s="14">
        <v>17219</v>
      </c>
      <c r="G9" s="14">
        <v>33777</v>
      </c>
      <c r="H9" s="14">
        <v>40189</v>
      </c>
      <c r="I9" s="14">
        <v>23032</v>
      </c>
      <c r="J9" s="14">
        <v>25972</v>
      </c>
      <c r="K9" s="14">
        <v>22089</v>
      </c>
      <c r="L9" s="14">
        <v>14825</v>
      </c>
      <c r="M9" s="14">
        <v>9369</v>
      </c>
      <c r="N9" s="12">
        <f aca="true" t="shared" si="2" ref="N9:N19">SUM(B9:M9)</f>
        <v>283799</v>
      </c>
    </row>
    <row r="10" spans="1:14" ht="18.75" customHeight="1">
      <c r="A10" s="15" t="s">
        <v>7</v>
      </c>
      <c r="B10" s="14">
        <f>+B9-B11</f>
        <v>36682</v>
      </c>
      <c r="C10" s="14">
        <f>+C9-C11</f>
        <v>32897</v>
      </c>
      <c r="D10" s="14">
        <f>+D9-D11</f>
        <v>22091</v>
      </c>
      <c r="E10" s="14">
        <f>+E9-E11</f>
        <v>5657</v>
      </c>
      <c r="F10" s="14">
        <f aca="true" t="shared" si="3" ref="F10:M10">+F9-F11</f>
        <v>17219</v>
      </c>
      <c r="G10" s="14">
        <f t="shared" si="3"/>
        <v>33777</v>
      </c>
      <c r="H10" s="14">
        <f t="shared" si="3"/>
        <v>40189</v>
      </c>
      <c r="I10" s="14">
        <f t="shared" si="3"/>
        <v>23032</v>
      </c>
      <c r="J10" s="14">
        <f t="shared" si="3"/>
        <v>25972</v>
      </c>
      <c r="K10" s="14">
        <f t="shared" si="3"/>
        <v>22089</v>
      </c>
      <c r="L10" s="14">
        <f t="shared" si="3"/>
        <v>14825</v>
      </c>
      <c r="M10" s="14">
        <f t="shared" si="3"/>
        <v>9369</v>
      </c>
      <c r="N10" s="12">
        <f t="shared" si="2"/>
        <v>283799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27</v>
      </c>
      <c r="B12" s="14">
        <f>B13+B14+B15</f>
        <v>215234</v>
      </c>
      <c r="C12" s="14">
        <f>C13+C14+C15</f>
        <v>152794</v>
      </c>
      <c r="D12" s="14">
        <f>D13+D14+D15</f>
        <v>188810</v>
      </c>
      <c r="E12" s="14">
        <f>E13+E14+E15</f>
        <v>37019</v>
      </c>
      <c r="F12" s="14">
        <f aca="true" t="shared" si="4" ref="F12:M12">F13+F14+F15</f>
        <v>131755</v>
      </c>
      <c r="G12" s="14">
        <f t="shared" si="4"/>
        <v>232439</v>
      </c>
      <c r="H12" s="14">
        <f t="shared" si="4"/>
        <v>195871</v>
      </c>
      <c r="I12" s="14">
        <f t="shared" si="4"/>
        <v>205165</v>
      </c>
      <c r="J12" s="14">
        <f t="shared" si="4"/>
        <v>137835</v>
      </c>
      <c r="K12" s="14">
        <f t="shared" si="4"/>
        <v>163192</v>
      </c>
      <c r="L12" s="14">
        <f t="shared" si="4"/>
        <v>71915</v>
      </c>
      <c r="M12" s="14">
        <f t="shared" si="4"/>
        <v>45184</v>
      </c>
      <c r="N12" s="12">
        <f t="shared" si="2"/>
        <v>1777213</v>
      </c>
    </row>
    <row r="13" spans="1:14" ht="18.75" customHeight="1">
      <c r="A13" s="15" t="s">
        <v>9</v>
      </c>
      <c r="B13" s="14">
        <v>108432</v>
      </c>
      <c r="C13" s="14">
        <v>79897</v>
      </c>
      <c r="D13" s="14">
        <v>93606</v>
      </c>
      <c r="E13" s="14">
        <v>18915</v>
      </c>
      <c r="F13" s="14">
        <v>66485</v>
      </c>
      <c r="G13" s="14">
        <v>119496</v>
      </c>
      <c r="H13" s="14">
        <v>104782</v>
      </c>
      <c r="I13" s="14">
        <v>109316</v>
      </c>
      <c r="J13" s="14">
        <v>70896</v>
      </c>
      <c r="K13" s="14">
        <v>84799</v>
      </c>
      <c r="L13" s="14">
        <v>36771</v>
      </c>
      <c r="M13" s="14">
        <v>22277</v>
      </c>
      <c r="N13" s="12">
        <f t="shared" si="2"/>
        <v>915672</v>
      </c>
    </row>
    <row r="14" spans="1:14" ht="18.75" customHeight="1">
      <c r="A14" s="15" t="s">
        <v>10</v>
      </c>
      <c r="B14" s="14">
        <v>100571</v>
      </c>
      <c r="C14" s="14">
        <v>68091</v>
      </c>
      <c r="D14" s="14">
        <v>91398</v>
      </c>
      <c r="E14" s="14">
        <v>16912</v>
      </c>
      <c r="F14" s="14">
        <v>61557</v>
      </c>
      <c r="G14" s="14">
        <v>105708</v>
      </c>
      <c r="H14" s="14">
        <v>85875</v>
      </c>
      <c r="I14" s="14">
        <v>91021</v>
      </c>
      <c r="J14" s="14">
        <v>62971</v>
      </c>
      <c r="K14" s="14">
        <v>73663</v>
      </c>
      <c r="L14" s="14">
        <v>33478</v>
      </c>
      <c r="M14" s="14">
        <v>21752</v>
      </c>
      <c r="N14" s="12">
        <f t="shared" si="2"/>
        <v>812997</v>
      </c>
    </row>
    <row r="15" spans="1:14" ht="18.75" customHeight="1">
      <c r="A15" s="15" t="s">
        <v>11</v>
      </c>
      <c r="B15" s="14">
        <v>6231</v>
      </c>
      <c r="C15" s="14">
        <v>4806</v>
      </c>
      <c r="D15" s="14">
        <v>3806</v>
      </c>
      <c r="E15" s="14">
        <v>1192</v>
      </c>
      <c r="F15" s="14">
        <v>3713</v>
      </c>
      <c r="G15" s="14">
        <v>7235</v>
      </c>
      <c r="H15" s="14">
        <v>5214</v>
      </c>
      <c r="I15" s="14">
        <v>4828</v>
      </c>
      <c r="J15" s="14">
        <v>3968</v>
      </c>
      <c r="K15" s="14">
        <v>4730</v>
      </c>
      <c r="L15" s="14">
        <v>1666</v>
      </c>
      <c r="M15" s="14">
        <v>1155</v>
      </c>
      <c r="N15" s="12">
        <f t="shared" si="2"/>
        <v>48544</v>
      </c>
    </row>
    <row r="16" spans="1:14" ht="18.75" customHeight="1">
      <c r="A16" s="16" t="s">
        <v>31</v>
      </c>
      <c r="B16" s="14">
        <f>B17+B18+B19</f>
        <v>5433</v>
      </c>
      <c r="C16" s="14">
        <f>C17+C18+C19</f>
        <v>4061</v>
      </c>
      <c r="D16" s="14">
        <f>D17+D18+D19</f>
        <v>3399</v>
      </c>
      <c r="E16" s="14">
        <f>E17+E18+E19</f>
        <v>836</v>
      </c>
      <c r="F16" s="14">
        <f aca="true" t="shared" si="5" ref="F16:M16">F17+F18+F19</f>
        <v>3248</v>
      </c>
      <c r="G16" s="14">
        <f t="shared" si="5"/>
        <v>6267</v>
      </c>
      <c r="H16" s="14">
        <f t="shared" si="5"/>
        <v>5154</v>
      </c>
      <c r="I16" s="14">
        <f t="shared" si="5"/>
        <v>4127</v>
      </c>
      <c r="J16" s="14">
        <f t="shared" si="5"/>
        <v>3172</v>
      </c>
      <c r="K16" s="14">
        <f t="shared" si="5"/>
        <v>3859</v>
      </c>
      <c r="L16" s="14">
        <f t="shared" si="5"/>
        <v>1502</v>
      </c>
      <c r="M16" s="14">
        <f t="shared" si="5"/>
        <v>804</v>
      </c>
      <c r="N16" s="12">
        <f t="shared" si="2"/>
        <v>41862</v>
      </c>
    </row>
    <row r="17" spans="1:14" ht="18.75" customHeight="1">
      <c r="A17" s="15" t="s">
        <v>28</v>
      </c>
      <c r="B17" s="14">
        <v>4779</v>
      </c>
      <c r="C17" s="14">
        <v>3558</v>
      </c>
      <c r="D17" s="14">
        <v>2997</v>
      </c>
      <c r="E17" s="14">
        <v>742</v>
      </c>
      <c r="F17" s="14">
        <v>2871</v>
      </c>
      <c r="G17" s="14">
        <v>5620</v>
      </c>
      <c r="H17" s="14">
        <v>4598</v>
      </c>
      <c r="I17" s="14">
        <v>3715</v>
      </c>
      <c r="J17" s="14">
        <v>2840</v>
      </c>
      <c r="K17" s="14">
        <v>3479</v>
      </c>
      <c r="L17" s="14">
        <v>1352</v>
      </c>
      <c r="M17" s="14">
        <v>693</v>
      </c>
      <c r="N17" s="12">
        <f t="shared" si="2"/>
        <v>37244</v>
      </c>
    </row>
    <row r="18" spans="1:14" ht="18.75" customHeight="1">
      <c r="A18" s="15" t="s">
        <v>29</v>
      </c>
      <c r="B18" s="14">
        <v>434</v>
      </c>
      <c r="C18" s="14">
        <v>324</v>
      </c>
      <c r="D18" s="14">
        <v>242</v>
      </c>
      <c r="E18" s="14">
        <v>53</v>
      </c>
      <c r="F18" s="14">
        <v>219</v>
      </c>
      <c r="G18" s="14">
        <v>405</v>
      </c>
      <c r="H18" s="14">
        <v>354</v>
      </c>
      <c r="I18" s="14">
        <v>232</v>
      </c>
      <c r="J18" s="14">
        <v>187</v>
      </c>
      <c r="K18" s="14">
        <v>255</v>
      </c>
      <c r="L18" s="14">
        <v>103</v>
      </c>
      <c r="M18" s="14">
        <v>78</v>
      </c>
      <c r="N18" s="12">
        <f t="shared" si="2"/>
        <v>2886</v>
      </c>
    </row>
    <row r="19" spans="1:14" ht="18.75" customHeight="1">
      <c r="A19" s="15" t="s">
        <v>30</v>
      </c>
      <c r="B19" s="14">
        <v>220</v>
      </c>
      <c r="C19" s="14">
        <v>179</v>
      </c>
      <c r="D19" s="14">
        <v>160</v>
      </c>
      <c r="E19" s="14">
        <v>41</v>
      </c>
      <c r="F19" s="14">
        <v>158</v>
      </c>
      <c r="G19" s="14">
        <v>242</v>
      </c>
      <c r="H19" s="14">
        <v>202</v>
      </c>
      <c r="I19" s="14">
        <v>180</v>
      </c>
      <c r="J19" s="14">
        <v>145</v>
      </c>
      <c r="K19" s="14">
        <v>125</v>
      </c>
      <c r="L19" s="14">
        <v>47</v>
      </c>
      <c r="M19" s="14">
        <v>33</v>
      </c>
      <c r="N19" s="12">
        <f t="shared" si="2"/>
        <v>1732</v>
      </c>
    </row>
    <row r="20" spans="1:14" ht="18.75" customHeight="1">
      <c r="A20" s="17" t="s">
        <v>12</v>
      </c>
      <c r="B20" s="18">
        <f>B21+B22+B23</f>
        <v>151842</v>
      </c>
      <c r="C20" s="18">
        <f>C21+C22+C23</f>
        <v>91141</v>
      </c>
      <c r="D20" s="18">
        <f>D21+D22+D23</f>
        <v>85962</v>
      </c>
      <c r="E20" s="18">
        <f>E21+E22+E23</f>
        <v>17459</v>
      </c>
      <c r="F20" s="18">
        <f aca="true" t="shared" si="6" ref="F20:M20">F21+F22+F23</f>
        <v>68943</v>
      </c>
      <c r="G20" s="18">
        <f t="shared" si="6"/>
        <v>119225</v>
      </c>
      <c r="H20" s="18">
        <f t="shared" si="6"/>
        <v>126027</v>
      </c>
      <c r="I20" s="18">
        <f t="shared" si="6"/>
        <v>131488</v>
      </c>
      <c r="J20" s="18">
        <f t="shared" si="6"/>
        <v>82913</v>
      </c>
      <c r="K20" s="18">
        <f t="shared" si="6"/>
        <v>131343</v>
      </c>
      <c r="L20" s="18">
        <f t="shared" si="6"/>
        <v>48588</v>
      </c>
      <c r="M20" s="18">
        <f t="shared" si="6"/>
        <v>27435</v>
      </c>
      <c r="N20" s="12">
        <f aca="true" t="shared" si="7" ref="N20:N26">SUM(B20:M20)</f>
        <v>1082366</v>
      </c>
    </row>
    <row r="21" spans="1:14" ht="18.75" customHeight="1">
      <c r="A21" s="13" t="s">
        <v>13</v>
      </c>
      <c r="B21" s="14">
        <v>84941</v>
      </c>
      <c r="C21" s="14">
        <v>55258</v>
      </c>
      <c r="D21" s="14">
        <v>50114</v>
      </c>
      <c r="E21" s="14">
        <v>10452</v>
      </c>
      <c r="F21" s="14">
        <v>40977</v>
      </c>
      <c r="G21" s="14">
        <v>72528</v>
      </c>
      <c r="H21" s="14">
        <v>76936</v>
      </c>
      <c r="I21" s="14">
        <v>78303</v>
      </c>
      <c r="J21" s="14">
        <v>48401</v>
      </c>
      <c r="K21" s="14">
        <v>74694</v>
      </c>
      <c r="L21" s="14">
        <v>27791</v>
      </c>
      <c r="M21" s="14">
        <v>15297</v>
      </c>
      <c r="N21" s="12">
        <f t="shared" si="7"/>
        <v>635692</v>
      </c>
    </row>
    <row r="22" spans="1:14" ht="18.75" customHeight="1">
      <c r="A22" s="13" t="s">
        <v>14</v>
      </c>
      <c r="B22" s="14">
        <v>63224</v>
      </c>
      <c r="C22" s="14">
        <v>33650</v>
      </c>
      <c r="D22" s="14">
        <v>34035</v>
      </c>
      <c r="E22" s="14">
        <v>6474</v>
      </c>
      <c r="F22" s="14">
        <v>26268</v>
      </c>
      <c r="G22" s="14">
        <v>43564</v>
      </c>
      <c r="H22" s="14">
        <v>46488</v>
      </c>
      <c r="I22" s="14">
        <v>50422</v>
      </c>
      <c r="J22" s="14">
        <v>32626</v>
      </c>
      <c r="K22" s="14">
        <v>53866</v>
      </c>
      <c r="L22" s="14">
        <v>19894</v>
      </c>
      <c r="M22" s="14">
        <v>11688</v>
      </c>
      <c r="N22" s="12">
        <f t="shared" si="7"/>
        <v>422199</v>
      </c>
    </row>
    <row r="23" spans="1:14" ht="18.75" customHeight="1">
      <c r="A23" s="13" t="s">
        <v>15</v>
      </c>
      <c r="B23" s="14">
        <v>3677</v>
      </c>
      <c r="C23" s="14">
        <v>2233</v>
      </c>
      <c r="D23" s="14">
        <v>1813</v>
      </c>
      <c r="E23" s="14">
        <v>533</v>
      </c>
      <c r="F23" s="14">
        <v>1698</v>
      </c>
      <c r="G23" s="14">
        <v>3133</v>
      </c>
      <c r="H23" s="14">
        <v>2603</v>
      </c>
      <c r="I23" s="14">
        <v>2763</v>
      </c>
      <c r="J23" s="14">
        <v>1886</v>
      </c>
      <c r="K23" s="14">
        <v>2783</v>
      </c>
      <c r="L23" s="14">
        <v>903</v>
      </c>
      <c r="M23" s="14">
        <v>450</v>
      </c>
      <c r="N23" s="12">
        <f t="shared" si="7"/>
        <v>24475</v>
      </c>
    </row>
    <row r="24" spans="1:14" ht="18.75" customHeight="1">
      <c r="A24" s="17" t="s">
        <v>16</v>
      </c>
      <c r="B24" s="14">
        <f>B25+B26</f>
        <v>54337</v>
      </c>
      <c r="C24" s="14">
        <f>C25+C26</f>
        <v>44229</v>
      </c>
      <c r="D24" s="14">
        <f>D25+D26</f>
        <v>43144</v>
      </c>
      <c r="E24" s="14">
        <f>E25+E26</f>
        <v>11630</v>
      </c>
      <c r="F24" s="14">
        <f aca="true" t="shared" si="8" ref="F24:M24">F25+F26</f>
        <v>40765</v>
      </c>
      <c r="G24" s="14">
        <f t="shared" si="8"/>
        <v>66683</v>
      </c>
      <c r="H24" s="14">
        <f t="shared" si="8"/>
        <v>59198</v>
      </c>
      <c r="I24" s="14">
        <f t="shared" si="8"/>
        <v>43034</v>
      </c>
      <c r="J24" s="14">
        <f t="shared" si="8"/>
        <v>34687</v>
      </c>
      <c r="K24" s="14">
        <f t="shared" si="8"/>
        <v>33910</v>
      </c>
      <c r="L24" s="14">
        <f t="shared" si="8"/>
        <v>10822</v>
      </c>
      <c r="M24" s="14">
        <f t="shared" si="8"/>
        <v>5112</v>
      </c>
      <c r="N24" s="12">
        <f t="shared" si="7"/>
        <v>447551</v>
      </c>
    </row>
    <row r="25" spans="1:14" ht="18.75" customHeight="1">
      <c r="A25" s="13" t="s">
        <v>17</v>
      </c>
      <c r="B25" s="14">
        <v>34776</v>
      </c>
      <c r="C25" s="14">
        <v>28307</v>
      </c>
      <c r="D25" s="14">
        <v>27612</v>
      </c>
      <c r="E25" s="14">
        <v>7443</v>
      </c>
      <c r="F25" s="14">
        <v>26090</v>
      </c>
      <c r="G25" s="14">
        <v>42677</v>
      </c>
      <c r="H25" s="14">
        <v>37887</v>
      </c>
      <c r="I25" s="14">
        <v>27542</v>
      </c>
      <c r="J25" s="14">
        <v>22200</v>
      </c>
      <c r="K25" s="14">
        <v>21702</v>
      </c>
      <c r="L25" s="14">
        <v>6926</v>
      </c>
      <c r="M25" s="14">
        <v>3272</v>
      </c>
      <c r="N25" s="12">
        <f t="shared" si="7"/>
        <v>286434</v>
      </c>
    </row>
    <row r="26" spans="1:14" ht="18.75" customHeight="1">
      <c r="A26" s="13" t="s">
        <v>18</v>
      </c>
      <c r="B26" s="14">
        <v>19561</v>
      </c>
      <c r="C26" s="14">
        <v>15922</v>
      </c>
      <c r="D26" s="14">
        <v>15532</v>
      </c>
      <c r="E26" s="14">
        <v>4187</v>
      </c>
      <c r="F26" s="14">
        <v>14675</v>
      </c>
      <c r="G26" s="14">
        <v>24006</v>
      </c>
      <c r="H26" s="14">
        <v>21311</v>
      </c>
      <c r="I26" s="14">
        <v>15492</v>
      </c>
      <c r="J26" s="14">
        <v>12487</v>
      </c>
      <c r="K26" s="14">
        <v>12208</v>
      </c>
      <c r="L26" s="14">
        <v>3896</v>
      </c>
      <c r="M26" s="14">
        <v>1840</v>
      </c>
      <c r="N26" s="12">
        <f t="shared" si="7"/>
        <v>161117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48</v>
      </c>
      <c r="B32" s="23">
        <f>(((+B$8+B$20)*B$29)+(B$24*B$30))/B$7</f>
        <v>0.9951703362040696</v>
      </c>
      <c r="C32" s="23">
        <f aca="true" t="shared" si="9" ref="C32:M32">(((+C$8+C$20)*C$29)+(C$24*C$30))/C$7</f>
        <v>0.9898651567719194</v>
      </c>
      <c r="D32" s="23">
        <f t="shared" si="9"/>
        <v>0.9948615062054827</v>
      </c>
      <c r="E32" s="23">
        <f t="shared" si="9"/>
        <v>0.9834362887563532</v>
      </c>
      <c r="F32" s="23">
        <f t="shared" si="9"/>
        <v>0.9919693276829687</v>
      </c>
      <c r="G32" s="23">
        <f t="shared" si="9"/>
        <v>0.9956503908235547</v>
      </c>
      <c r="H32" s="23">
        <f t="shared" si="9"/>
        <v>0.990018886171293</v>
      </c>
      <c r="I32" s="23">
        <f t="shared" si="9"/>
        <v>0.9944045201378409</v>
      </c>
      <c r="J32" s="23">
        <f t="shared" si="9"/>
        <v>0.9973306347270882</v>
      </c>
      <c r="K32" s="23">
        <f t="shared" si="9"/>
        <v>0.9954645435999019</v>
      </c>
      <c r="L32" s="23">
        <f t="shared" si="9"/>
        <v>0.9968043832796035</v>
      </c>
      <c r="M32" s="23">
        <f t="shared" si="9"/>
        <v>0.9995289497633782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1.7323925212640443</v>
      </c>
      <c r="C35" s="26">
        <f>C32*C34</f>
        <v>1.6649531936903685</v>
      </c>
      <c r="D35" s="26">
        <f>D32*D34</f>
        <v>1.5710852905996984</v>
      </c>
      <c r="E35" s="26">
        <f>E32*E34</f>
        <v>1.9867379905455849</v>
      </c>
      <c r="F35" s="26">
        <f aca="true" t="shared" si="10" ref="F35:M35">F32*F34</f>
        <v>1.8271083046592602</v>
      </c>
      <c r="G35" s="26">
        <f t="shared" si="10"/>
        <v>1.4542469608368838</v>
      </c>
      <c r="H35" s="26">
        <f t="shared" si="10"/>
        <v>1.6872891877017346</v>
      </c>
      <c r="I35" s="26">
        <f t="shared" si="10"/>
        <v>1.6543908001533258</v>
      </c>
      <c r="J35" s="26">
        <f t="shared" si="10"/>
        <v>1.868698410288145</v>
      </c>
      <c r="K35" s="26">
        <f t="shared" si="10"/>
        <v>1.7833747298592244</v>
      </c>
      <c r="L35" s="26">
        <f t="shared" si="10"/>
        <v>2.1210003667423405</v>
      </c>
      <c r="M35" s="26">
        <f t="shared" si="10"/>
        <v>2.088015976055697</v>
      </c>
      <c r="N35" s="27"/>
    </row>
    <row r="36" spans="1:14" ht="18.75" customHeight="1">
      <c r="A36" s="61" t="s">
        <v>49</v>
      </c>
      <c r="B36" s="26">
        <v>-0.0001516629</v>
      </c>
      <c r="C36" s="26">
        <v>-0.0016249592</v>
      </c>
      <c r="D36" s="26">
        <v>0</v>
      </c>
      <c r="E36" s="26">
        <v>0</v>
      </c>
      <c r="F36" s="26">
        <v>-0.0003040889</v>
      </c>
      <c r="G36" s="26">
        <v>-0.0004227614</v>
      </c>
      <c r="H36" s="26">
        <v>-0.0006376527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102</v>
      </c>
      <c r="B38" s="65">
        <f aca="true" t="shared" si="11" ref="B38:M38">B39*B40</f>
        <v>85.60000000000001</v>
      </c>
      <c r="C38" s="65">
        <f t="shared" si="11"/>
        <v>714.76</v>
      </c>
      <c r="D38" s="65">
        <f t="shared" si="11"/>
        <v>0</v>
      </c>
      <c r="E38" s="65">
        <f t="shared" si="11"/>
        <v>0</v>
      </c>
      <c r="F38" s="65">
        <f t="shared" si="11"/>
        <v>111.28</v>
      </c>
      <c r="G38" s="65">
        <f t="shared" si="11"/>
        <v>235.4</v>
      </c>
      <c r="H38" s="65">
        <f t="shared" si="11"/>
        <v>355.24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1502.28</v>
      </c>
    </row>
    <row r="39" spans="1:14" ht="18.75" customHeight="1">
      <c r="A39" s="61" t="s">
        <v>51</v>
      </c>
      <c r="B39" s="67">
        <v>20</v>
      </c>
      <c r="C39" s="67">
        <v>167</v>
      </c>
      <c r="D39" s="67">
        <v>0</v>
      </c>
      <c r="E39" s="67">
        <v>0</v>
      </c>
      <c r="F39" s="67">
        <v>26</v>
      </c>
      <c r="G39" s="67">
        <v>55</v>
      </c>
      <c r="H39" s="67">
        <v>83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351</v>
      </c>
    </row>
    <row r="40" spans="1:14" ht="18.75" customHeight="1">
      <c r="A40" s="61" t="s">
        <v>52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50</v>
      </c>
      <c r="B42" s="69">
        <f>B43+B44+B45</f>
        <v>803027.7405957687</v>
      </c>
      <c r="C42" s="69">
        <f aca="true" t="shared" si="12" ref="C42:N42">C43+C44+C45</f>
        <v>541499.3622539776</v>
      </c>
      <c r="D42" s="69">
        <f t="shared" si="12"/>
        <v>539520.1153036801</v>
      </c>
      <c r="E42" s="69">
        <f t="shared" si="12"/>
        <v>144239.1648516</v>
      </c>
      <c r="F42" s="69">
        <f>F43+F44+F45</f>
        <v>478606.10823382303</v>
      </c>
      <c r="G42" s="69">
        <f>G43+G44+G45</f>
        <v>666655.3286040726</v>
      </c>
      <c r="H42" s="69">
        <f t="shared" si="12"/>
        <v>719609.2339346047</v>
      </c>
      <c r="I42" s="69">
        <f t="shared" si="12"/>
        <v>673082.27947918</v>
      </c>
      <c r="J42" s="69">
        <f t="shared" si="12"/>
        <v>531792.32490139</v>
      </c>
      <c r="K42" s="69">
        <f t="shared" si="12"/>
        <v>632015.5206390001</v>
      </c>
      <c r="L42" s="69">
        <f t="shared" si="12"/>
        <v>313169.9461502401</v>
      </c>
      <c r="M42" s="69">
        <f t="shared" si="12"/>
        <v>183544.9563592</v>
      </c>
      <c r="N42" s="69">
        <f t="shared" si="12"/>
        <v>6226762.081306539</v>
      </c>
    </row>
    <row r="43" spans="1:14" ht="18.75" customHeight="1">
      <c r="A43" s="66" t="s">
        <v>103</v>
      </c>
      <c r="B43" s="63">
        <f aca="true" t="shared" si="13" ref="B43:H43">B35*B7</f>
        <v>803012.4405964799</v>
      </c>
      <c r="C43" s="63">
        <f t="shared" si="13"/>
        <v>541312.912239</v>
      </c>
      <c r="D43" s="63">
        <f t="shared" si="13"/>
        <v>539520.1153036801</v>
      </c>
      <c r="E43" s="63">
        <f t="shared" si="13"/>
        <v>144239.1648516</v>
      </c>
      <c r="F43" s="63">
        <f t="shared" si="13"/>
        <v>478574.4782394</v>
      </c>
      <c r="G43" s="63">
        <f t="shared" si="13"/>
        <v>666613.71862498</v>
      </c>
      <c r="H43" s="63">
        <f t="shared" si="13"/>
        <v>719525.91391434</v>
      </c>
      <c r="I43" s="63">
        <f>I35*I7</f>
        <v>673082.27947918</v>
      </c>
      <c r="J43" s="63">
        <f>J35*J7</f>
        <v>531792.32490139</v>
      </c>
      <c r="K43" s="63">
        <f>K35*K7</f>
        <v>632015.5206390001</v>
      </c>
      <c r="L43" s="63">
        <f>L35*L7</f>
        <v>313169.9461502401</v>
      </c>
      <c r="M43" s="63">
        <f>M35*M7</f>
        <v>183544.9563592</v>
      </c>
      <c r="N43" s="65">
        <f>SUM(B43:M43)</f>
        <v>6226403.771298491</v>
      </c>
    </row>
    <row r="44" spans="1:14" ht="18.75" customHeight="1">
      <c r="A44" s="66" t="s">
        <v>104</v>
      </c>
      <c r="B44" s="63">
        <f aca="true" t="shared" si="14" ref="B44:M44">B36*B7</f>
        <v>-70.3000007112</v>
      </c>
      <c r="C44" s="63">
        <f t="shared" si="14"/>
        <v>-528.3099850224</v>
      </c>
      <c r="D44" s="63">
        <f t="shared" si="14"/>
        <v>0</v>
      </c>
      <c r="E44" s="63">
        <f t="shared" si="14"/>
        <v>0</v>
      </c>
      <c r="F44" s="63">
        <f t="shared" si="14"/>
        <v>-79.65000557699999</v>
      </c>
      <c r="G44" s="63">
        <f t="shared" si="14"/>
        <v>-193.7900209074</v>
      </c>
      <c r="H44" s="63">
        <f t="shared" si="14"/>
        <v>-271.9199797353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-1143.9699919533</v>
      </c>
    </row>
    <row r="45" spans="1:14" ht="18.75" customHeight="1">
      <c r="A45" s="66" t="s">
        <v>53</v>
      </c>
      <c r="B45" s="63">
        <f aca="true" t="shared" si="15" ref="B45:M45">B38</f>
        <v>85.60000000000001</v>
      </c>
      <c r="C45" s="63">
        <f t="shared" si="15"/>
        <v>714.76</v>
      </c>
      <c r="D45" s="63">
        <f t="shared" si="15"/>
        <v>0</v>
      </c>
      <c r="E45" s="63">
        <f t="shared" si="15"/>
        <v>0</v>
      </c>
      <c r="F45" s="63">
        <f t="shared" si="15"/>
        <v>111.28</v>
      </c>
      <c r="G45" s="63">
        <f t="shared" si="15"/>
        <v>235.4</v>
      </c>
      <c r="H45" s="63">
        <f t="shared" si="15"/>
        <v>355.24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1502.28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54</v>
      </c>
      <c r="B47" s="28">
        <f aca="true" t="shared" si="16" ref="B47:N47">+B48+B51+B59</f>
        <v>-131768.2</v>
      </c>
      <c r="C47" s="28">
        <f t="shared" si="16"/>
        <v>-116975.62</v>
      </c>
      <c r="D47" s="28">
        <f t="shared" si="16"/>
        <v>-79578.34</v>
      </c>
      <c r="E47" s="28">
        <f t="shared" si="16"/>
        <v>-20531.38</v>
      </c>
      <c r="F47" s="28">
        <f t="shared" si="16"/>
        <v>-62338.02</v>
      </c>
      <c r="G47" s="28">
        <f t="shared" si="16"/>
        <v>-120701.9</v>
      </c>
      <c r="H47" s="28">
        <f t="shared" si="16"/>
        <v>-143315.1</v>
      </c>
      <c r="I47" s="28">
        <f t="shared" si="16"/>
        <v>-83261.32</v>
      </c>
      <c r="J47" s="28">
        <f t="shared" si="16"/>
        <v>-93226.04</v>
      </c>
      <c r="K47" s="28">
        <f t="shared" si="16"/>
        <v>-80012.18</v>
      </c>
      <c r="L47" s="28">
        <f t="shared" si="16"/>
        <v>-53244.26</v>
      </c>
      <c r="M47" s="28">
        <f t="shared" si="16"/>
        <v>-33549.06</v>
      </c>
      <c r="N47" s="28">
        <f t="shared" si="16"/>
        <v>-1018501.42</v>
      </c>
      <c r="P47" s="40"/>
    </row>
    <row r="48" spans="1:16" ht="18.75" customHeight="1">
      <c r="A48" s="17" t="s">
        <v>55</v>
      </c>
      <c r="B48" s="29">
        <f>B49+B50</f>
        <v>-128387</v>
      </c>
      <c r="C48" s="29">
        <f>C49+C50</f>
        <v>-115139.5</v>
      </c>
      <c r="D48" s="29">
        <f>D49+D50</f>
        <v>-77318.5</v>
      </c>
      <c r="E48" s="29">
        <f>E49+E50</f>
        <v>-19799.5</v>
      </c>
      <c r="F48" s="29">
        <f aca="true" t="shared" si="17" ref="F48:M48">F49+F50</f>
        <v>-60266.5</v>
      </c>
      <c r="G48" s="29">
        <f t="shared" si="17"/>
        <v>-118219.5</v>
      </c>
      <c r="H48" s="29">
        <f t="shared" si="17"/>
        <v>-140661.5</v>
      </c>
      <c r="I48" s="29">
        <f t="shared" si="17"/>
        <v>-80612</v>
      </c>
      <c r="J48" s="29">
        <f t="shared" si="17"/>
        <v>-90902</v>
      </c>
      <c r="K48" s="29">
        <f t="shared" si="17"/>
        <v>-77311.5</v>
      </c>
      <c r="L48" s="29">
        <f t="shared" si="17"/>
        <v>-51887.5</v>
      </c>
      <c r="M48" s="29">
        <f t="shared" si="17"/>
        <v>-32791.5</v>
      </c>
      <c r="N48" s="28">
        <f aca="true" t="shared" si="18" ref="N48:N59">SUM(B48:M48)</f>
        <v>-993296.5</v>
      </c>
      <c r="P48" s="40"/>
    </row>
    <row r="49" spans="1:16" ht="18.75" customHeight="1">
      <c r="A49" s="13" t="s">
        <v>56</v>
      </c>
      <c r="B49" s="20">
        <f>ROUND(-B9*$D$3,2)</f>
        <v>-128387</v>
      </c>
      <c r="C49" s="20">
        <f>ROUND(-C9*$D$3,2)</f>
        <v>-115139.5</v>
      </c>
      <c r="D49" s="20">
        <f>ROUND(-D9*$D$3,2)</f>
        <v>-77318.5</v>
      </c>
      <c r="E49" s="20">
        <f>ROUND(-E9*$D$3,2)</f>
        <v>-19799.5</v>
      </c>
      <c r="F49" s="20">
        <f aca="true" t="shared" si="19" ref="F49:M49">ROUND(-F9*$D$3,2)</f>
        <v>-60266.5</v>
      </c>
      <c r="G49" s="20">
        <f t="shared" si="19"/>
        <v>-118219.5</v>
      </c>
      <c r="H49" s="20">
        <f t="shared" si="19"/>
        <v>-140661.5</v>
      </c>
      <c r="I49" s="20">
        <f t="shared" si="19"/>
        <v>-80612</v>
      </c>
      <c r="J49" s="20">
        <f t="shared" si="19"/>
        <v>-90902</v>
      </c>
      <c r="K49" s="20">
        <f t="shared" si="19"/>
        <v>-77311.5</v>
      </c>
      <c r="L49" s="20">
        <f t="shared" si="19"/>
        <v>-51887.5</v>
      </c>
      <c r="M49" s="20">
        <f t="shared" si="19"/>
        <v>-32791.5</v>
      </c>
      <c r="N49" s="54">
        <f t="shared" si="18"/>
        <v>-993296.5</v>
      </c>
      <c r="P49" s="40"/>
    </row>
    <row r="50" spans="1:16" ht="18.75" customHeight="1">
      <c r="A50" s="13" t="s">
        <v>57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58</v>
      </c>
      <c r="B51" s="29">
        <f>SUM(B52:B58)</f>
        <v>-3381.2</v>
      </c>
      <c r="C51" s="29">
        <f aca="true" t="shared" si="21" ref="C51:M51">SUM(C52:C58)</f>
        <v>-1836.12</v>
      </c>
      <c r="D51" s="29">
        <f t="shared" si="21"/>
        <v>-2259.84</v>
      </c>
      <c r="E51" s="29">
        <f t="shared" si="21"/>
        <v>-731.88</v>
      </c>
      <c r="F51" s="29">
        <f t="shared" si="21"/>
        <v>-2071.52</v>
      </c>
      <c r="G51" s="29">
        <f t="shared" si="21"/>
        <v>-2482.4</v>
      </c>
      <c r="H51" s="29">
        <f t="shared" si="21"/>
        <v>-2653.6</v>
      </c>
      <c r="I51" s="29">
        <f t="shared" si="21"/>
        <v>-2649.32</v>
      </c>
      <c r="J51" s="29">
        <f t="shared" si="21"/>
        <v>-2324.04</v>
      </c>
      <c r="K51" s="29">
        <f t="shared" si="21"/>
        <v>-2700.68</v>
      </c>
      <c r="L51" s="29">
        <f t="shared" si="21"/>
        <v>-1356.76</v>
      </c>
      <c r="M51" s="29">
        <f t="shared" si="21"/>
        <v>-757.56</v>
      </c>
      <c r="N51" s="29">
        <f>SUM(N52:N58)</f>
        <v>-25204.920000000002</v>
      </c>
      <c r="P51" s="47"/>
    </row>
    <row r="52" spans="1:14" ht="18.75" customHeight="1">
      <c r="A52" s="13" t="s">
        <v>59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60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64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105</v>
      </c>
      <c r="B58" s="27">
        <v>-3381.2</v>
      </c>
      <c r="C58" s="27">
        <v>-1836.12</v>
      </c>
      <c r="D58" s="27">
        <v>-2259.84</v>
      </c>
      <c r="E58" s="27">
        <v>-731.88</v>
      </c>
      <c r="F58" s="27">
        <v>-2071.52</v>
      </c>
      <c r="G58" s="27">
        <v>-2482.4</v>
      </c>
      <c r="H58" s="27">
        <v>-2653.6</v>
      </c>
      <c r="I58" s="27">
        <v>-2649.32</v>
      </c>
      <c r="J58" s="27">
        <v>-2324.04</v>
      </c>
      <c r="K58" s="27">
        <v>-2700.68</v>
      </c>
      <c r="L58" s="27">
        <v>-1356.76</v>
      </c>
      <c r="M58" s="27">
        <v>-757.56</v>
      </c>
      <c r="N58" s="27">
        <f t="shared" si="18"/>
        <v>-25204.920000000002</v>
      </c>
    </row>
    <row r="59" spans="1:14" ht="18.75" customHeight="1">
      <c r="A59" s="17" t="s">
        <v>65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66</v>
      </c>
      <c r="B61" s="32">
        <f aca="true" t="shared" si="22" ref="B61:M61">+B42+B47</f>
        <v>671259.5405957687</v>
      </c>
      <c r="C61" s="32">
        <f t="shared" si="22"/>
        <v>424523.7422539776</v>
      </c>
      <c r="D61" s="32">
        <f t="shared" si="22"/>
        <v>459941.7753036801</v>
      </c>
      <c r="E61" s="32">
        <f t="shared" si="22"/>
        <v>123707.78485160001</v>
      </c>
      <c r="F61" s="32">
        <f t="shared" si="22"/>
        <v>416268.088233823</v>
      </c>
      <c r="G61" s="32">
        <f t="shared" si="22"/>
        <v>545953.4286040725</v>
      </c>
      <c r="H61" s="32">
        <f t="shared" si="22"/>
        <v>576294.1339346047</v>
      </c>
      <c r="I61" s="32">
        <f t="shared" si="22"/>
        <v>589820.9594791799</v>
      </c>
      <c r="J61" s="32">
        <f t="shared" si="22"/>
        <v>438566.28490139</v>
      </c>
      <c r="K61" s="32">
        <f t="shared" si="22"/>
        <v>552003.3406390001</v>
      </c>
      <c r="L61" s="32">
        <f t="shared" si="22"/>
        <v>259925.68615024007</v>
      </c>
      <c r="M61" s="32">
        <f t="shared" si="22"/>
        <v>149995.8963592</v>
      </c>
      <c r="N61" s="32">
        <f>SUM(B61:M61)</f>
        <v>5208260.661306536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67</v>
      </c>
      <c r="B64" s="42">
        <f>SUM(B65:B78)</f>
        <v>671259.5399999999</v>
      </c>
      <c r="C64" s="42">
        <f aca="true" t="shared" si="23" ref="C64:M64">SUM(C65:C78)</f>
        <v>424523.74</v>
      </c>
      <c r="D64" s="42">
        <f t="shared" si="23"/>
        <v>459941.78</v>
      </c>
      <c r="E64" s="42">
        <f t="shared" si="23"/>
        <v>123707.78</v>
      </c>
      <c r="F64" s="42">
        <f t="shared" si="23"/>
        <v>416268.09</v>
      </c>
      <c r="G64" s="42">
        <f t="shared" si="23"/>
        <v>545953.43</v>
      </c>
      <c r="H64" s="42">
        <f t="shared" si="23"/>
        <v>576294.14</v>
      </c>
      <c r="I64" s="42">
        <f t="shared" si="23"/>
        <v>589820.96</v>
      </c>
      <c r="J64" s="42">
        <f t="shared" si="23"/>
        <v>438566.28</v>
      </c>
      <c r="K64" s="42">
        <f t="shared" si="23"/>
        <v>552003.34</v>
      </c>
      <c r="L64" s="42">
        <f t="shared" si="23"/>
        <v>259925.69</v>
      </c>
      <c r="M64" s="42">
        <f t="shared" si="23"/>
        <v>149995.9</v>
      </c>
      <c r="N64" s="32">
        <f>SUM(N65:N78)</f>
        <v>5208260.670000001</v>
      </c>
      <c r="P64" s="40"/>
    </row>
    <row r="65" spans="1:14" ht="18.75" customHeight="1">
      <c r="A65" s="17" t="s">
        <v>22</v>
      </c>
      <c r="B65" s="42">
        <v>134583.21</v>
      </c>
      <c r="C65" s="42">
        <v>132985.8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267569.01</v>
      </c>
    </row>
    <row r="66" spans="1:14" ht="18.75" customHeight="1">
      <c r="A66" s="17" t="s">
        <v>23</v>
      </c>
      <c r="B66" s="42">
        <v>536676.33</v>
      </c>
      <c r="C66" s="42">
        <v>291537.94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828214.27</v>
      </c>
    </row>
    <row r="67" spans="1:14" ht="18.75" customHeight="1">
      <c r="A67" s="17" t="s">
        <v>88</v>
      </c>
      <c r="B67" s="41">
        <v>0</v>
      </c>
      <c r="C67" s="41">
        <v>0</v>
      </c>
      <c r="D67" s="29">
        <v>459941.78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459941.78</v>
      </c>
    </row>
    <row r="68" spans="1:14" ht="18.75" customHeight="1">
      <c r="A68" s="17" t="s">
        <v>78</v>
      </c>
      <c r="B68" s="41">
        <v>0</v>
      </c>
      <c r="C68" s="41">
        <v>0</v>
      </c>
      <c r="D68" s="41">
        <v>0</v>
      </c>
      <c r="E68" s="29">
        <v>123707.78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123707.78</v>
      </c>
    </row>
    <row r="69" spans="1:14" ht="18.75" customHeight="1">
      <c r="A69" s="17" t="s">
        <v>79</v>
      </c>
      <c r="B69" s="41">
        <v>0</v>
      </c>
      <c r="C69" s="41">
        <v>0</v>
      </c>
      <c r="D69" s="41">
        <v>0</v>
      </c>
      <c r="E69" s="41">
        <v>0</v>
      </c>
      <c r="F69" s="29">
        <v>416268.09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416268.09</v>
      </c>
    </row>
    <row r="70" spans="1:14" ht="18.75" customHeight="1">
      <c r="A70" s="17" t="s">
        <v>80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545953.43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545953.43</v>
      </c>
    </row>
    <row r="71" spans="1:14" ht="18.75" customHeight="1">
      <c r="A71" s="17" t="s">
        <v>81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453712.49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453712.49</v>
      </c>
    </row>
    <row r="72" spans="1:14" ht="18.75" customHeight="1">
      <c r="A72" s="17" t="s">
        <v>82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122581.65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122581.65</v>
      </c>
    </row>
    <row r="73" spans="1:14" ht="18.75" customHeight="1">
      <c r="A73" s="17" t="s">
        <v>83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589820.96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589820.96</v>
      </c>
    </row>
    <row r="74" spans="1:14" ht="18.75" customHeight="1">
      <c r="A74" s="17" t="s">
        <v>84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438566.28</v>
      </c>
      <c r="K74" s="41">
        <v>0</v>
      </c>
      <c r="L74" s="41">
        <v>0</v>
      </c>
      <c r="M74" s="41">
        <v>0</v>
      </c>
      <c r="N74" s="32">
        <f t="shared" si="24"/>
        <v>438566.28</v>
      </c>
    </row>
    <row r="75" spans="1:14" ht="18.75" customHeight="1">
      <c r="A75" s="17" t="s">
        <v>85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552003.34</v>
      </c>
      <c r="L75" s="41">
        <v>0</v>
      </c>
      <c r="M75" s="41">
        <v>0</v>
      </c>
      <c r="N75" s="29">
        <f t="shared" si="24"/>
        <v>552003.34</v>
      </c>
    </row>
    <row r="76" spans="1:14" ht="18.75" customHeight="1">
      <c r="A76" s="17" t="s">
        <v>86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259925.69</v>
      </c>
      <c r="M76" s="41">
        <v>0</v>
      </c>
      <c r="N76" s="32">
        <f t="shared" si="24"/>
        <v>259925.69</v>
      </c>
    </row>
    <row r="77" spans="1:14" ht="18.75" customHeight="1">
      <c r="A77" s="17" t="s">
        <v>87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149995.9</v>
      </c>
      <c r="N77" s="29">
        <f t="shared" si="24"/>
        <v>149995.9</v>
      </c>
    </row>
    <row r="78" spans="1:14" ht="18.75" customHeight="1">
      <c r="A78" s="38" t="s">
        <v>68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69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99</v>
      </c>
      <c r="B82" s="52">
        <v>1.9450631649734613</v>
      </c>
      <c r="C82" s="52">
        <v>1.8867144516779555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100</v>
      </c>
      <c r="B83" s="52">
        <v>1.6858185581216767</v>
      </c>
      <c r="C83" s="52">
        <v>1.5784389858046863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101</v>
      </c>
      <c r="B84" s="52">
        <v>0</v>
      </c>
      <c r="C84" s="52">
        <v>0</v>
      </c>
      <c r="D84" s="24">
        <v>1.5710853042754058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89</v>
      </c>
      <c r="B85" s="52">
        <v>0</v>
      </c>
      <c r="C85" s="52">
        <v>0</v>
      </c>
      <c r="D85" s="52">
        <v>0</v>
      </c>
      <c r="E85" s="52">
        <v>1.9867379237200589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90</v>
      </c>
      <c r="B86" s="52">
        <v>0</v>
      </c>
      <c r="C86" s="52">
        <v>0</v>
      </c>
      <c r="D86" s="52">
        <v>0</v>
      </c>
      <c r="E86" s="52">
        <v>0</v>
      </c>
      <c r="F86" s="52">
        <v>1.8271083113809035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91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1.45424696383655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92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1.7060753211009174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93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1.6255120224459219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94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1.6543908014334665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95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1.8686983930648433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96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1.7833747280561412</v>
      </c>
      <c r="L92" s="52">
        <v>0</v>
      </c>
      <c r="M92" s="52">
        <v>0</v>
      </c>
      <c r="N92" s="29"/>
    </row>
    <row r="93" spans="1:14" ht="18.75" customHeight="1">
      <c r="A93" s="17" t="s">
        <v>97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2.121000392815539</v>
      </c>
      <c r="M93" s="52">
        <v>0</v>
      </c>
      <c r="N93" s="32"/>
    </row>
    <row r="94" spans="1:14" ht="18.75" customHeight="1">
      <c r="A94" s="38" t="s">
        <v>98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2.0880160174736075</v>
      </c>
      <c r="N94" s="58"/>
    </row>
    <row r="95" ht="21" customHeight="1">
      <c r="A95" s="46" t="s">
        <v>26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2015-02-09T19:17:36Z</dcterms:modified>
  <cp:category/>
  <cp:version/>
  <cp:contentType/>
  <cp:contentStatus/>
</cp:coreProperties>
</file>