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CONCESSÃO'!$A$1:$K$122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<sst xmlns="http://schemas.openxmlformats.org/spreadsheetml/2006/main" count="126" uniqueCount="126">
  <si>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</si>
  <si>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</si>
  <si>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</si>
  <si>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</si>
  <si>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</si>
  <si>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</si>
  <si>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</si>
  <si>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</si>
  <si>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</si>
  <si>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</si>
  <si>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</si>
  <si>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</si>
  <si>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</si>
  <si>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</si>
  <si>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</si>
  <si>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</si>
  <si>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</si>
  <si>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</si>
  <si>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</si>
  <si>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</si>
  <si>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</si>
  <si>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</si>
  <si>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</si>
  <si>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</si>
  <si>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</si>
  <si>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</si>
  <si>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</si>
  <si>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</si>
  <si>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</si>
  <si>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</si>
  <si>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</si>
  <si>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</si>
  <si>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</si>
  <si>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</si>
  <si>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</si>
  <si>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</si>
  <si>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</si>
  <si>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</si>
  <si>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</si>
  <si>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</si>
  <si>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</si>
  <si>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</si>
  <si>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</si>
  <si>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</si>
  <si>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</si>
  <si>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</si>
  <si>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</si>
  <si>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</si>
  <si>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</si>
  <si>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</si>
  <si>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</si>
  <si>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</si>
  <si>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</si>
  <si>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</si>
  <si>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</si>
  <si>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</si>
  <si>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</si>
  <si>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</si>
  <si>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</si>
  <si>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</si>
  <si>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</si>
  <si>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</si>
  <si>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</si>
  <si>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</si>
  <si>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</si>
  <si>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</si>
  <si>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</si>
  <si>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</si>
  <si>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</si>
  <si>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</si>
  <si>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</si>
  <si>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</si>
  <si>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</si>
  <si>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</si>
  <si>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</si>
  <si>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</si>
  <si>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</si>
  <si>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</si>
  <si>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</si>
  <si>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</si>
  <si>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</si>
  <si>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</si>
  <si>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</si>
  <si>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</si>
  <si>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</si>
  <si>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</si>
  <si>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</si>
  <si>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</si>
  <si>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</si>
  <si>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</si>
  <si>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</si>
  <si>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</si>
  <si>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</si>
  <si>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</si>
  <si>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</si>
  <si>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</si>
  <si>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</si>
  <si>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</si>
  <si>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 xml:space="preserve">6.3. Revisão de Remuneração pelo Transporte Coletivo  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</si>
  <si>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</si>
  <si>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</si>
  <si>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</si>
  <si>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</si>
  <si>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</si>
  <si>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</si>
  <si>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</si>
  <si>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</si>
  <si>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</si>
  <si>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</si>
  <si>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</si>
  <si>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</si>
  <si>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</si>
  <si>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</si>
  <si>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</si>
  <si>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</si>
  <si>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8.9. VIP - Transportes Urbanos Ltda.</t>
  </si>
  <si>
    <t>8.10. Viação Campo Belo Ltda.</t>
  </si>
  <si>
    <t>8.11. Transkuba Transportes Gerais Ltda.</t>
  </si>
  <si>
    <t>8.12. Viação Gatusa Transportes Urb. Ltda.</t>
  </si>
  <si>
    <t>8.13. Consórcio Sete</t>
  </si>
  <si>
    <t>8.14. Viação Gato Preto Ltda.</t>
  </si>
  <si>
    <t>8.15. Transpass Transp. de Pass. Ltda</t>
  </si>
  <si>
    <t>8.16. Ambiental Transportes Urbanos S.A.</t>
  </si>
  <si>
    <t>8.17. Express Transportes Urbanos Ltda</t>
  </si>
  <si>
    <t>6.2.23. Retenção/Devolução - Implantação de Validadores</t>
  </si>
  <si>
    <t>OPERAÇÃO 28/02/15 - VENCIMENTO 06/03/15</t>
  </si>
</sst>
</file>

<file path=xl/styles.xml><?xml version="1.0" encoding="utf-8"?>
<styleSheet xmlns="http://schemas.openxmlformats.org/spreadsheetml/2006/main">
  <numFmts count="3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170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43" fontId="32" fillId="0" borderId="4" xfId="53" applyFont="1" applyFill="1" applyBorder="1" applyAlignment="1">
      <alignment vertical="center"/>
    </xf>
    <xf numFmtId="43" fontId="32" fillId="0" borderId="4" xfId="46" applyNumberFormat="1" applyFont="1" applyFill="1" applyBorder="1" applyAlignment="1">
      <alignment horizontal="center" vertical="center"/>
    </xf>
    <xf numFmtId="43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170" fontId="32" fillId="34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170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43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170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0" fillId="0" borderId="4" xfId="46" applyNumberFormat="1" applyFont="1" applyBorder="1" applyAlignment="1">
      <alignment vertical="center"/>
    </xf>
    <xf numFmtId="170" fontId="0" fillId="0" borderId="4" xfId="46" applyFont="1" applyFill="1" applyBorder="1" applyAlignment="1">
      <alignment vertical="center"/>
    </xf>
    <xf numFmtId="43" fontId="0" fillId="0" borderId="15" xfId="46" applyNumberFormat="1" applyFont="1" applyBorder="1" applyAlignment="1">
      <alignment vertical="center"/>
    </xf>
    <xf numFmtId="170" fontId="0" fillId="0" borderId="15" xfId="46" applyFont="1" applyBorder="1" applyAlignment="1">
      <alignment vertical="center"/>
    </xf>
    <xf numFmtId="170" fontId="0" fillId="0" borderId="15" xfId="46" applyFont="1" applyFill="1" applyBorder="1" applyAlignment="1">
      <alignment vertical="center"/>
    </xf>
    <xf numFmtId="43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43" fontId="43" fillId="0" borderId="0" xfId="46" applyNumberFormat="1" applyFont="1" applyBorder="1" applyAlignment="1">
      <alignment vertical="center"/>
    </xf>
    <xf numFmtId="43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43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43" fontId="32" fillId="0" borderId="15" xfId="46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43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170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7"/>
  <sheetViews>
    <sheetView showGridLines="0" tabSelected="1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6.2539062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2" t="s">
        <v>82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ht="21">
      <c r="A2" s="73" t="s">
        <v>125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ht="15.75">
      <c r="A3" s="4"/>
      <c r="B3" s="5"/>
      <c r="C3" s="4" t="s">
        <v>14</v>
      </c>
      <c r="D3" s="6">
        <v>3.5</v>
      </c>
      <c r="E3" s="7"/>
      <c r="F3" s="7"/>
      <c r="G3" s="7"/>
      <c r="H3" s="7"/>
      <c r="I3" s="7"/>
      <c r="J3" s="7"/>
      <c r="K3" s="4"/>
    </row>
    <row r="4" spans="1:11" ht="15.75">
      <c r="A4" s="74" t="s">
        <v>15</v>
      </c>
      <c r="B4" s="76" t="s">
        <v>96</v>
      </c>
      <c r="C4" s="77"/>
      <c r="D4" s="77"/>
      <c r="E4" s="77"/>
      <c r="F4" s="77"/>
      <c r="G4" s="77"/>
      <c r="H4" s="77"/>
      <c r="I4" s="77"/>
      <c r="J4" s="78"/>
      <c r="K4" s="75" t="s">
        <v>16</v>
      </c>
    </row>
    <row r="5" spans="1:11" ht="38.25">
      <c r="A5" s="74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79" t="s">
        <v>95</v>
      </c>
      <c r="J5" s="79" t="s">
        <v>94</v>
      </c>
      <c r="K5" s="74"/>
    </row>
    <row r="6" spans="1:11" ht="18.75" customHeight="1">
      <c r="A6" s="74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0"/>
      <c r="J6" s="80"/>
      <c r="K6" s="74"/>
    </row>
    <row r="7" spans="1:12" ht="17.25" customHeight="1">
      <c r="A7" s="8" t="s">
        <v>30</v>
      </c>
      <c r="B7" s="9">
        <f aca="true" t="shared" si="0" ref="B7:K7">+B8+B20+B24+B27</f>
        <v>315057</v>
      </c>
      <c r="C7" s="9">
        <f t="shared" si="0"/>
        <v>415310</v>
      </c>
      <c r="D7" s="9">
        <f t="shared" si="0"/>
        <v>476958</v>
      </c>
      <c r="E7" s="9">
        <f t="shared" si="0"/>
        <v>266380</v>
      </c>
      <c r="F7" s="9">
        <f t="shared" si="0"/>
        <v>400671</v>
      </c>
      <c r="G7" s="9">
        <f t="shared" si="0"/>
        <v>612843</v>
      </c>
      <c r="H7" s="9">
        <f t="shared" si="0"/>
        <v>259999</v>
      </c>
      <c r="I7" s="9">
        <f t="shared" si="0"/>
        <v>56521</v>
      </c>
      <c r="J7" s="9">
        <f t="shared" si="0"/>
        <v>182637</v>
      </c>
      <c r="K7" s="9">
        <f t="shared" si="0"/>
        <v>2986376</v>
      </c>
      <c r="L7" s="52"/>
    </row>
    <row r="8" spans="1:11" ht="17.25" customHeight="1">
      <c r="A8" s="10" t="s">
        <v>103</v>
      </c>
      <c r="B8" s="11">
        <f>B9+B12+B16</f>
        <v>184455</v>
      </c>
      <c r="C8" s="11">
        <f aca="true" t="shared" si="1" ref="C8:J8">C9+C12+C16</f>
        <v>252980</v>
      </c>
      <c r="D8" s="11">
        <f t="shared" si="1"/>
        <v>275059</v>
      </c>
      <c r="E8" s="11">
        <f t="shared" si="1"/>
        <v>159574</v>
      </c>
      <c r="F8" s="11">
        <f t="shared" si="1"/>
        <v>220845</v>
      </c>
      <c r="G8" s="11">
        <f t="shared" si="1"/>
        <v>329623</v>
      </c>
      <c r="H8" s="11">
        <f t="shared" si="1"/>
        <v>162758</v>
      </c>
      <c r="I8" s="11">
        <f t="shared" si="1"/>
        <v>30336</v>
      </c>
      <c r="J8" s="11">
        <f t="shared" si="1"/>
        <v>104163</v>
      </c>
      <c r="K8" s="11">
        <f>SUM(B8:J8)</f>
        <v>1719793</v>
      </c>
    </row>
    <row r="9" spans="1:11" ht="17.25" customHeight="1">
      <c r="A9" s="15" t="s">
        <v>17</v>
      </c>
      <c r="B9" s="13">
        <f>+B10+B11</f>
        <v>35630</v>
      </c>
      <c r="C9" s="13">
        <f aca="true" t="shared" si="2" ref="C9:J9">+C10+C11</f>
        <v>51557</v>
      </c>
      <c r="D9" s="13">
        <f t="shared" si="2"/>
        <v>50961</v>
      </c>
      <c r="E9" s="13">
        <f t="shared" si="2"/>
        <v>30760</v>
      </c>
      <c r="F9" s="13">
        <f t="shared" si="2"/>
        <v>34885</v>
      </c>
      <c r="G9" s="13">
        <f t="shared" si="2"/>
        <v>39906</v>
      </c>
      <c r="H9" s="13">
        <f t="shared" si="2"/>
        <v>34904</v>
      </c>
      <c r="I9" s="13">
        <f t="shared" si="2"/>
        <v>6945</v>
      </c>
      <c r="J9" s="13">
        <f t="shared" si="2"/>
        <v>17231</v>
      </c>
      <c r="K9" s="11">
        <f>SUM(B9:J9)</f>
        <v>302779</v>
      </c>
    </row>
    <row r="10" spans="1:11" ht="17.25" customHeight="1">
      <c r="A10" s="29" t="s">
        <v>18</v>
      </c>
      <c r="B10" s="13">
        <v>35630</v>
      </c>
      <c r="C10" s="13">
        <v>51557</v>
      </c>
      <c r="D10" s="13">
        <v>50961</v>
      </c>
      <c r="E10" s="13">
        <v>30760</v>
      </c>
      <c r="F10" s="13">
        <v>34885</v>
      </c>
      <c r="G10" s="13">
        <v>39906</v>
      </c>
      <c r="H10" s="13">
        <v>34904</v>
      </c>
      <c r="I10" s="13">
        <v>6945</v>
      </c>
      <c r="J10" s="13">
        <v>17231</v>
      </c>
      <c r="K10" s="11">
        <f>SUM(B10:J10)</f>
        <v>302779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140250</v>
      </c>
      <c r="C12" s="17">
        <f t="shared" si="3"/>
        <v>189676</v>
      </c>
      <c r="D12" s="17">
        <f t="shared" si="3"/>
        <v>212390</v>
      </c>
      <c r="E12" s="17">
        <f t="shared" si="3"/>
        <v>121859</v>
      </c>
      <c r="F12" s="17">
        <f t="shared" si="3"/>
        <v>175926</v>
      </c>
      <c r="G12" s="17">
        <f t="shared" si="3"/>
        <v>275401</v>
      </c>
      <c r="H12" s="17">
        <f t="shared" si="3"/>
        <v>121523</v>
      </c>
      <c r="I12" s="17">
        <f t="shared" si="3"/>
        <v>21860</v>
      </c>
      <c r="J12" s="17">
        <f t="shared" si="3"/>
        <v>82472</v>
      </c>
      <c r="K12" s="11">
        <f aca="true" t="shared" si="4" ref="K12:K27">SUM(B12:J12)</f>
        <v>1341357</v>
      </c>
    </row>
    <row r="13" spans="1:13" ht="17.25" customHeight="1">
      <c r="A13" s="14" t="s">
        <v>20</v>
      </c>
      <c r="B13" s="13">
        <v>71251</v>
      </c>
      <c r="C13" s="13">
        <v>102844</v>
      </c>
      <c r="D13" s="13">
        <v>114321</v>
      </c>
      <c r="E13" s="13">
        <v>66009</v>
      </c>
      <c r="F13" s="13">
        <v>92207</v>
      </c>
      <c r="G13" s="13">
        <v>135389</v>
      </c>
      <c r="H13" s="13">
        <v>59449</v>
      </c>
      <c r="I13" s="13">
        <v>12600</v>
      </c>
      <c r="J13" s="13">
        <v>45018</v>
      </c>
      <c r="K13" s="11">
        <f t="shared" si="4"/>
        <v>699088</v>
      </c>
      <c r="L13" s="52"/>
      <c r="M13" s="53"/>
    </row>
    <row r="14" spans="1:12" ht="17.25" customHeight="1">
      <c r="A14" s="14" t="s">
        <v>21</v>
      </c>
      <c r="B14" s="13">
        <v>62709</v>
      </c>
      <c r="C14" s="13">
        <v>77918</v>
      </c>
      <c r="D14" s="13">
        <v>88827</v>
      </c>
      <c r="E14" s="13">
        <v>50633</v>
      </c>
      <c r="F14" s="13">
        <v>77143</v>
      </c>
      <c r="G14" s="13">
        <v>131269</v>
      </c>
      <c r="H14" s="13">
        <v>56471</v>
      </c>
      <c r="I14" s="13">
        <v>8194</v>
      </c>
      <c r="J14" s="13">
        <v>34198</v>
      </c>
      <c r="K14" s="11">
        <f t="shared" si="4"/>
        <v>587362</v>
      </c>
      <c r="L14" s="52"/>
    </row>
    <row r="15" spans="1:11" ht="17.25" customHeight="1">
      <c r="A15" s="14" t="s">
        <v>22</v>
      </c>
      <c r="B15" s="13">
        <v>6290</v>
      </c>
      <c r="C15" s="13">
        <v>8914</v>
      </c>
      <c r="D15" s="13">
        <v>9242</v>
      </c>
      <c r="E15" s="13">
        <v>5217</v>
      </c>
      <c r="F15" s="13">
        <v>6576</v>
      </c>
      <c r="G15" s="13">
        <v>8743</v>
      </c>
      <c r="H15" s="13">
        <v>5603</v>
      </c>
      <c r="I15" s="13">
        <v>1066</v>
      </c>
      <c r="J15" s="13">
        <v>3256</v>
      </c>
      <c r="K15" s="11">
        <f t="shared" si="4"/>
        <v>54907</v>
      </c>
    </row>
    <row r="16" spans="1:11" ht="17.25" customHeight="1">
      <c r="A16" s="15" t="s">
        <v>99</v>
      </c>
      <c r="B16" s="13">
        <f>B17+B18+B19</f>
        <v>8575</v>
      </c>
      <c r="C16" s="13">
        <f aca="true" t="shared" si="5" ref="C16:J16">C17+C18+C19</f>
        <v>11747</v>
      </c>
      <c r="D16" s="13">
        <f t="shared" si="5"/>
        <v>11708</v>
      </c>
      <c r="E16" s="13">
        <f t="shared" si="5"/>
        <v>6955</v>
      </c>
      <c r="F16" s="13">
        <f t="shared" si="5"/>
        <v>10034</v>
      </c>
      <c r="G16" s="13">
        <f t="shared" si="5"/>
        <v>14316</v>
      </c>
      <c r="H16" s="13">
        <f t="shared" si="5"/>
        <v>6331</v>
      </c>
      <c r="I16" s="13">
        <f t="shared" si="5"/>
        <v>1531</v>
      </c>
      <c r="J16" s="13">
        <f t="shared" si="5"/>
        <v>4460</v>
      </c>
      <c r="K16" s="11">
        <f t="shared" si="4"/>
        <v>75657</v>
      </c>
    </row>
    <row r="17" spans="1:11" ht="17.25" customHeight="1">
      <c r="A17" s="14" t="s">
        <v>100</v>
      </c>
      <c r="B17" s="13">
        <v>4339</v>
      </c>
      <c r="C17" s="13">
        <v>6307</v>
      </c>
      <c r="D17" s="13">
        <v>5998</v>
      </c>
      <c r="E17" s="13">
        <v>3892</v>
      </c>
      <c r="F17" s="13">
        <v>5536</v>
      </c>
      <c r="G17" s="13">
        <v>8162</v>
      </c>
      <c r="H17" s="13">
        <v>3833</v>
      </c>
      <c r="I17" s="13">
        <v>831</v>
      </c>
      <c r="J17" s="13">
        <v>2322</v>
      </c>
      <c r="K17" s="11">
        <f t="shared" si="4"/>
        <v>41220</v>
      </c>
    </row>
    <row r="18" spans="1:11" ht="17.25" customHeight="1">
      <c r="A18" s="14" t="s">
        <v>101</v>
      </c>
      <c r="B18" s="13">
        <v>521</v>
      </c>
      <c r="C18" s="13">
        <v>633</v>
      </c>
      <c r="D18" s="13">
        <v>611</v>
      </c>
      <c r="E18" s="13">
        <v>460</v>
      </c>
      <c r="F18" s="13">
        <v>569</v>
      </c>
      <c r="G18" s="13">
        <v>1045</v>
      </c>
      <c r="H18" s="13">
        <v>353</v>
      </c>
      <c r="I18" s="13">
        <v>69</v>
      </c>
      <c r="J18" s="13">
        <v>239</v>
      </c>
      <c r="K18" s="11">
        <f t="shared" si="4"/>
        <v>4500</v>
      </c>
    </row>
    <row r="19" spans="1:11" ht="17.25" customHeight="1">
      <c r="A19" s="14" t="s">
        <v>102</v>
      </c>
      <c r="B19" s="13">
        <v>3715</v>
      </c>
      <c r="C19" s="13">
        <v>4807</v>
      </c>
      <c r="D19" s="13">
        <v>5099</v>
      </c>
      <c r="E19" s="13">
        <v>2603</v>
      </c>
      <c r="F19" s="13">
        <v>3929</v>
      </c>
      <c r="G19" s="13">
        <v>5109</v>
      </c>
      <c r="H19" s="13">
        <v>2145</v>
      </c>
      <c r="I19" s="13">
        <v>631</v>
      </c>
      <c r="J19" s="13">
        <v>1899</v>
      </c>
      <c r="K19" s="11">
        <f t="shared" si="4"/>
        <v>29937</v>
      </c>
    </row>
    <row r="20" spans="1:11" ht="17.25" customHeight="1">
      <c r="A20" s="16" t="s">
        <v>23</v>
      </c>
      <c r="B20" s="11">
        <f>+B21+B22+B23</f>
        <v>100853</v>
      </c>
      <c r="C20" s="11">
        <f aca="true" t="shared" si="6" ref="C20:J20">+C21+C22+C23</f>
        <v>117299</v>
      </c>
      <c r="D20" s="11">
        <f t="shared" si="6"/>
        <v>145881</v>
      </c>
      <c r="E20" s="11">
        <f t="shared" si="6"/>
        <v>77387</v>
      </c>
      <c r="F20" s="11">
        <f t="shared" si="6"/>
        <v>141552</v>
      </c>
      <c r="G20" s="11">
        <f t="shared" si="6"/>
        <v>241474</v>
      </c>
      <c r="H20" s="11">
        <f t="shared" si="6"/>
        <v>75617</v>
      </c>
      <c r="I20" s="11">
        <f t="shared" si="6"/>
        <v>17631</v>
      </c>
      <c r="J20" s="11">
        <f t="shared" si="6"/>
        <v>53454</v>
      </c>
      <c r="K20" s="11">
        <f t="shared" si="4"/>
        <v>971148</v>
      </c>
    </row>
    <row r="21" spans="1:12" ht="17.25" customHeight="1">
      <c r="A21" s="12" t="s">
        <v>24</v>
      </c>
      <c r="B21" s="13">
        <v>56408</v>
      </c>
      <c r="C21" s="13">
        <v>71742</v>
      </c>
      <c r="D21" s="13">
        <v>87890</v>
      </c>
      <c r="E21" s="13">
        <v>46798</v>
      </c>
      <c r="F21" s="13">
        <v>81199</v>
      </c>
      <c r="G21" s="13">
        <v>127131</v>
      </c>
      <c r="H21" s="13">
        <v>42870</v>
      </c>
      <c r="I21" s="13">
        <v>11556</v>
      </c>
      <c r="J21" s="13">
        <v>31536</v>
      </c>
      <c r="K21" s="11">
        <f t="shared" si="4"/>
        <v>557130</v>
      </c>
      <c r="L21" s="52"/>
    </row>
    <row r="22" spans="1:12" ht="17.25" customHeight="1">
      <c r="A22" s="12" t="s">
        <v>25</v>
      </c>
      <c r="B22" s="13">
        <v>40684</v>
      </c>
      <c r="C22" s="13">
        <v>41188</v>
      </c>
      <c r="D22" s="13">
        <v>52933</v>
      </c>
      <c r="E22" s="13">
        <v>28166</v>
      </c>
      <c r="F22" s="13">
        <v>56266</v>
      </c>
      <c r="G22" s="13">
        <v>108030</v>
      </c>
      <c r="H22" s="13">
        <v>30331</v>
      </c>
      <c r="I22" s="13">
        <v>5425</v>
      </c>
      <c r="J22" s="13">
        <v>20054</v>
      </c>
      <c r="K22" s="11">
        <f t="shared" si="4"/>
        <v>383077</v>
      </c>
      <c r="L22" s="52"/>
    </row>
    <row r="23" spans="1:11" ht="17.25" customHeight="1">
      <c r="A23" s="12" t="s">
        <v>26</v>
      </c>
      <c r="B23" s="13">
        <v>3761</v>
      </c>
      <c r="C23" s="13">
        <v>4369</v>
      </c>
      <c r="D23" s="13">
        <v>5058</v>
      </c>
      <c r="E23" s="13">
        <v>2423</v>
      </c>
      <c r="F23" s="13">
        <v>4087</v>
      </c>
      <c r="G23" s="13">
        <v>6313</v>
      </c>
      <c r="H23" s="13">
        <v>2416</v>
      </c>
      <c r="I23" s="13">
        <v>650</v>
      </c>
      <c r="J23" s="13">
        <v>1864</v>
      </c>
      <c r="K23" s="11">
        <f t="shared" si="4"/>
        <v>30941</v>
      </c>
    </row>
    <row r="24" spans="1:11" ht="17.25" customHeight="1">
      <c r="A24" s="16" t="s">
        <v>27</v>
      </c>
      <c r="B24" s="13">
        <v>29749</v>
      </c>
      <c r="C24" s="13">
        <v>45031</v>
      </c>
      <c r="D24" s="13">
        <v>56018</v>
      </c>
      <c r="E24" s="13">
        <v>29419</v>
      </c>
      <c r="F24" s="13">
        <v>38274</v>
      </c>
      <c r="G24" s="13">
        <v>41746</v>
      </c>
      <c r="H24" s="13">
        <v>19463</v>
      </c>
      <c r="I24" s="13">
        <v>8554</v>
      </c>
      <c r="J24" s="13">
        <v>25020</v>
      </c>
      <c r="K24" s="11">
        <f t="shared" si="4"/>
        <v>293274</v>
      </c>
    </row>
    <row r="25" spans="1:12" ht="17.25" customHeight="1">
      <c r="A25" s="12" t="s">
        <v>28</v>
      </c>
      <c r="B25" s="13">
        <v>19039</v>
      </c>
      <c r="C25" s="13">
        <v>28820</v>
      </c>
      <c r="D25" s="13">
        <v>35852</v>
      </c>
      <c r="E25" s="13">
        <v>18828</v>
      </c>
      <c r="F25" s="13">
        <v>24495</v>
      </c>
      <c r="G25" s="13">
        <v>26717</v>
      </c>
      <c r="H25" s="13">
        <v>12456</v>
      </c>
      <c r="I25" s="13">
        <v>5475</v>
      </c>
      <c r="J25" s="13">
        <v>16013</v>
      </c>
      <c r="K25" s="11">
        <f t="shared" si="4"/>
        <v>187695</v>
      </c>
      <c r="L25" s="52"/>
    </row>
    <row r="26" spans="1:12" ht="17.25" customHeight="1">
      <c r="A26" s="12" t="s">
        <v>29</v>
      </c>
      <c r="B26" s="13">
        <v>10710</v>
      </c>
      <c r="C26" s="13">
        <v>16211</v>
      </c>
      <c r="D26" s="13">
        <v>20166</v>
      </c>
      <c r="E26" s="13">
        <v>10591</v>
      </c>
      <c r="F26" s="13">
        <v>13779</v>
      </c>
      <c r="G26" s="13">
        <v>15029</v>
      </c>
      <c r="H26" s="13">
        <v>7007</v>
      </c>
      <c r="I26" s="13">
        <v>3079</v>
      </c>
      <c r="J26" s="13">
        <v>9007</v>
      </c>
      <c r="K26" s="11">
        <f t="shared" si="4"/>
        <v>105579</v>
      </c>
      <c r="L26" s="52"/>
    </row>
    <row r="27" spans="1:11" ht="34.5" customHeight="1">
      <c r="A27" s="30" t="s">
        <v>32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2161</v>
      </c>
      <c r="I27" s="11">
        <v>0</v>
      </c>
      <c r="J27" s="11">
        <v>0</v>
      </c>
      <c r="K27" s="11">
        <f t="shared" si="4"/>
        <v>2161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33</v>
      </c>
      <c r="B29" s="60">
        <f>SUM(B30:B33)</f>
        <v>2.41009172</v>
      </c>
      <c r="C29" s="60">
        <f aca="true" t="shared" si="7" ref="C29:J29">SUM(C30:C33)</f>
        <v>2.7490816799999997</v>
      </c>
      <c r="D29" s="60">
        <f t="shared" si="7"/>
        <v>3.09545479</v>
      </c>
      <c r="E29" s="60">
        <f t="shared" si="7"/>
        <v>2.6323015</v>
      </c>
      <c r="F29" s="60">
        <f t="shared" si="7"/>
        <v>2.5554396</v>
      </c>
      <c r="G29" s="60">
        <f t="shared" si="7"/>
        <v>2.19774852</v>
      </c>
      <c r="H29" s="60">
        <f t="shared" si="7"/>
        <v>2.5196</v>
      </c>
      <c r="I29" s="60">
        <f t="shared" si="7"/>
        <v>4.473838</v>
      </c>
      <c r="J29" s="60">
        <f t="shared" si="7"/>
        <v>2.65539698</v>
      </c>
      <c r="K29" s="19">
        <v>0</v>
      </c>
    </row>
    <row r="30" spans="1:11" ht="17.25" customHeight="1">
      <c r="A30" s="16" t="s">
        <v>34</v>
      </c>
      <c r="B30" s="32">
        <v>2.4137</v>
      </c>
      <c r="C30" s="32">
        <v>2.747</v>
      </c>
      <c r="D30" s="32">
        <v>3.0995</v>
      </c>
      <c r="E30" s="32">
        <v>2.636</v>
      </c>
      <c r="F30" s="32">
        <v>2.559</v>
      </c>
      <c r="G30" s="32">
        <v>2.2014</v>
      </c>
      <c r="H30" s="32">
        <v>2.5242</v>
      </c>
      <c r="I30" s="32">
        <v>4.4807</v>
      </c>
      <c r="J30" s="32">
        <v>2.6567</v>
      </c>
      <c r="K30" s="19">
        <v>0</v>
      </c>
    </row>
    <row r="31" spans="1:11" ht="17.25" customHeight="1">
      <c r="A31" s="30" t="s">
        <v>35</v>
      </c>
      <c r="B31" s="31">
        <v>0</v>
      </c>
      <c r="C31" s="46">
        <v>0.006106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1" t="s">
        <v>109</v>
      </c>
      <c r="B32" s="62">
        <v>-0.00360828</v>
      </c>
      <c r="C32" s="62">
        <v>-0.00402432</v>
      </c>
      <c r="D32" s="62">
        <v>-0.00404521</v>
      </c>
      <c r="E32" s="62">
        <v>-0.0036985</v>
      </c>
      <c r="F32" s="62">
        <v>-0.0035604</v>
      </c>
      <c r="G32" s="62">
        <v>-0.00365148</v>
      </c>
      <c r="H32" s="62">
        <v>-0.0046</v>
      </c>
      <c r="I32" s="62">
        <v>-0.006862</v>
      </c>
      <c r="J32" s="62">
        <v>-0.00130302</v>
      </c>
      <c r="K32" s="63">
        <v>0</v>
      </c>
    </row>
    <row r="33" spans="1:11" ht="17.25" customHeight="1">
      <c r="A33" s="30" t="s">
        <v>36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80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25310.26</v>
      </c>
      <c r="I35" s="19">
        <v>0</v>
      </c>
      <c r="J35" s="19">
        <v>0</v>
      </c>
      <c r="K35" s="23">
        <f>SUM(B35:J35)</f>
        <v>25310.26</v>
      </c>
    </row>
    <row r="36" spans="1:11" ht="17.25" customHeight="1">
      <c r="A36" s="16" t="s">
        <v>37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47853.52</v>
      </c>
      <c r="I36" s="19">
        <v>0</v>
      </c>
      <c r="J36" s="19">
        <v>0</v>
      </c>
      <c r="K36" s="23">
        <f>SUM(B36:J36)</f>
        <v>47853.52</v>
      </c>
    </row>
    <row r="37" spans="1:11" ht="17.25" customHeight="1">
      <c r="A37" s="16" t="s">
        <v>38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39</v>
      </c>
      <c r="B39" s="23">
        <f>+B43</f>
        <v>3004.56</v>
      </c>
      <c r="C39" s="23">
        <f aca="true" t="shared" si="8" ref="C39:J39">+C43</f>
        <v>4485.44</v>
      </c>
      <c r="D39" s="23">
        <f t="shared" si="8"/>
        <v>4592.44</v>
      </c>
      <c r="E39" s="19">
        <f t="shared" si="8"/>
        <v>2782</v>
      </c>
      <c r="F39" s="23">
        <f t="shared" si="8"/>
        <v>3937.6</v>
      </c>
      <c r="G39" s="23">
        <f t="shared" si="8"/>
        <v>6201.72</v>
      </c>
      <c r="H39" s="23">
        <f t="shared" si="8"/>
        <v>3638</v>
      </c>
      <c r="I39" s="23">
        <f t="shared" si="8"/>
        <v>1065.72</v>
      </c>
      <c r="J39" s="23">
        <f t="shared" si="8"/>
        <v>1463.76</v>
      </c>
      <c r="K39" s="23">
        <f aca="true" t="shared" si="9" ref="K39:K44">SUM(B39:J39)</f>
        <v>31171.239999999998</v>
      </c>
    </row>
    <row r="40" spans="1:11" ht="17.25" customHeight="1">
      <c r="A40" s="16" t="s">
        <v>40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9"/>
        <v>0</v>
      </c>
    </row>
    <row r="41" spans="1:11" ht="17.25" customHeight="1">
      <c r="A41" s="12" t="s">
        <v>41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9"/>
        <v>0</v>
      </c>
    </row>
    <row r="42" spans="1:11" ht="17.25" customHeight="1">
      <c r="A42" s="12" t="s">
        <v>42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9"/>
        <v>0</v>
      </c>
    </row>
    <row r="43" spans="1:11" ht="17.25" customHeight="1">
      <c r="A43" s="64" t="s">
        <v>108</v>
      </c>
      <c r="B43" s="65">
        <f>ROUND(B44*B45,2)</f>
        <v>3004.56</v>
      </c>
      <c r="C43" s="65">
        <f>ROUND(C44*C45,2)</f>
        <v>4485.44</v>
      </c>
      <c r="D43" s="65">
        <f aca="true" t="shared" si="10" ref="D43:J43">ROUND(D44*D45,2)</f>
        <v>4592.44</v>
      </c>
      <c r="E43" s="65">
        <f t="shared" si="10"/>
        <v>2782</v>
      </c>
      <c r="F43" s="65">
        <f t="shared" si="10"/>
        <v>3937.6</v>
      </c>
      <c r="G43" s="65">
        <f t="shared" si="10"/>
        <v>6201.72</v>
      </c>
      <c r="H43" s="65">
        <f t="shared" si="10"/>
        <v>3638</v>
      </c>
      <c r="I43" s="65">
        <f t="shared" si="10"/>
        <v>1065.72</v>
      </c>
      <c r="J43" s="65">
        <f t="shared" si="10"/>
        <v>1463.76</v>
      </c>
      <c r="K43" s="65">
        <f t="shared" si="9"/>
        <v>31171.239999999998</v>
      </c>
    </row>
    <row r="44" spans="1:11" ht="17.25" customHeight="1">
      <c r="A44" s="66" t="s">
        <v>43</v>
      </c>
      <c r="B44" s="67">
        <v>702</v>
      </c>
      <c r="C44" s="67">
        <v>1048</v>
      </c>
      <c r="D44" s="67">
        <v>1073</v>
      </c>
      <c r="E44" s="67">
        <v>650</v>
      </c>
      <c r="F44" s="67">
        <v>920</v>
      </c>
      <c r="G44" s="67">
        <v>1449</v>
      </c>
      <c r="H44" s="67">
        <v>850</v>
      </c>
      <c r="I44" s="67">
        <v>249</v>
      </c>
      <c r="J44" s="67">
        <v>342</v>
      </c>
      <c r="K44" s="67">
        <f t="shared" si="9"/>
        <v>7283</v>
      </c>
    </row>
    <row r="45" spans="1:12" ht="17.25" customHeight="1">
      <c r="A45" s="66" t="s">
        <v>44</v>
      </c>
      <c r="B45" s="65">
        <v>4.28</v>
      </c>
      <c r="C45" s="65">
        <v>4.28</v>
      </c>
      <c r="D45" s="65">
        <v>4.28</v>
      </c>
      <c r="E45" s="65">
        <v>4.28</v>
      </c>
      <c r="F45" s="65">
        <v>4.28</v>
      </c>
      <c r="G45" s="65">
        <v>4.28</v>
      </c>
      <c r="H45" s="65">
        <v>4.28</v>
      </c>
      <c r="I45" s="65">
        <v>4.28</v>
      </c>
      <c r="J45" s="63">
        <v>4.28</v>
      </c>
      <c r="K45" s="65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45</v>
      </c>
      <c r="B47" s="22">
        <f>+B48+B56</f>
        <v>779808.35</v>
      </c>
      <c r="C47" s="22">
        <f aca="true" t="shared" si="11" ref="C47:H47">+C48+C56</f>
        <v>1168347.6899999997</v>
      </c>
      <c r="D47" s="22">
        <f t="shared" si="11"/>
        <v>1506393.55</v>
      </c>
      <c r="E47" s="22">
        <f t="shared" si="11"/>
        <v>724994.66</v>
      </c>
      <c r="F47" s="22">
        <f t="shared" si="11"/>
        <v>1049408.5799999998</v>
      </c>
      <c r="G47" s="22">
        <f t="shared" si="11"/>
        <v>1380918.71</v>
      </c>
      <c r="H47" s="22">
        <f t="shared" si="11"/>
        <v>702263.1</v>
      </c>
      <c r="I47" s="22">
        <f>+I48+I56</f>
        <v>253931.51</v>
      </c>
      <c r="J47" s="22">
        <f>+J48+J56</f>
        <v>499628.87</v>
      </c>
      <c r="K47" s="22">
        <f>SUM(B47:J47)</f>
        <v>8065695.02</v>
      </c>
    </row>
    <row r="48" spans="1:11" ht="17.25" customHeight="1">
      <c r="A48" s="16" t="s">
        <v>46</v>
      </c>
      <c r="B48" s="23">
        <f>SUM(B49:B55)</f>
        <v>762320.83</v>
      </c>
      <c r="C48" s="23">
        <f aca="true" t="shared" si="12" ref="C48:H48">SUM(C49:C55)</f>
        <v>1146206.5499999998</v>
      </c>
      <c r="D48" s="23">
        <f t="shared" si="12"/>
        <v>1480994.36</v>
      </c>
      <c r="E48" s="23">
        <f t="shared" si="12"/>
        <v>703974.4700000001</v>
      </c>
      <c r="F48" s="23">
        <f t="shared" si="12"/>
        <v>1027828.1399999999</v>
      </c>
      <c r="G48" s="23">
        <f t="shared" si="12"/>
        <v>1353076.52</v>
      </c>
      <c r="H48" s="23">
        <f t="shared" si="12"/>
        <v>684041.74</v>
      </c>
      <c r="I48" s="23">
        <f>SUM(I49:I55)</f>
        <v>253931.51</v>
      </c>
      <c r="J48" s="23">
        <f>SUM(J49:J55)</f>
        <v>486437.5</v>
      </c>
      <c r="K48" s="23">
        <f aca="true" t="shared" si="13" ref="K48:K56">SUM(B48:J48)</f>
        <v>7898811.620000001</v>
      </c>
    </row>
    <row r="49" spans="1:11" ht="17.25" customHeight="1">
      <c r="A49" s="34" t="s">
        <v>47</v>
      </c>
      <c r="B49" s="23">
        <f aca="true" t="shared" si="14" ref="B49:H49">ROUND(B30*B7,2)</f>
        <v>760453.08</v>
      </c>
      <c r="C49" s="23">
        <f t="shared" si="14"/>
        <v>1140856.57</v>
      </c>
      <c r="D49" s="23">
        <f t="shared" si="14"/>
        <v>1478331.32</v>
      </c>
      <c r="E49" s="23">
        <f t="shared" si="14"/>
        <v>702177.68</v>
      </c>
      <c r="F49" s="23">
        <f t="shared" si="14"/>
        <v>1025317.09</v>
      </c>
      <c r="G49" s="23">
        <f t="shared" si="14"/>
        <v>1349112.58</v>
      </c>
      <c r="H49" s="23">
        <f t="shared" si="14"/>
        <v>656289.48</v>
      </c>
      <c r="I49" s="23">
        <f>ROUND(I30*I7,2)</f>
        <v>253253.64</v>
      </c>
      <c r="J49" s="23">
        <f>ROUND(J30*J7,2)</f>
        <v>485211.72</v>
      </c>
      <c r="K49" s="23">
        <f t="shared" si="13"/>
        <v>7851003.16</v>
      </c>
    </row>
    <row r="50" spans="1:11" ht="17.25" customHeight="1">
      <c r="A50" s="34" t="s">
        <v>48</v>
      </c>
      <c r="B50" s="19">
        <v>0</v>
      </c>
      <c r="C50" s="23">
        <f>ROUND(C31*C7,2)</f>
        <v>2535.88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3"/>
        <v>2535.88</v>
      </c>
    </row>
    <row r="51" spans="1:11" ht="17.25" customHeight="1">
      <c r="A51" s="68" t="s">
        <v>110</v>
      </c>
      <c r="B51" s="69">
        <f>ROUND(B32*B7,2)</f>
        <v>-1136.81</v>
      </c>
      <c r="C51" s="69">
        <f>ROUND(C32*C7,2)</f>
        <v>-1671.34</v>
      </c>
      <c r="D51" s="69">
        <f aca="true" t="shared" si="15" ref="D51:J51">ROUND(D32*D7,2)</f>
        <v>-1929.4</v>
      </c>
      <c r="E51" s="69">
        <f t="shared" si="15"/>
        <v>-985.21</v>
      </c>
      <c r="F51" s="69">
        <f t="shared" si="15"/>
        <v>-1426.55</v>
      </c>
      <c r="G51" s="69">
        <f t="shared" si="15"/>
        <v>-2237.78</v>
      </c>
      <c r="H51" s="69">
        <f t="shared" si="15"/>
        <v>-1196</v>
      </c>
      <c r="I51" s="69">
        <f t="shared" si="15"/>
        <v>-387.85</v>
      </c>
      <c r="J51" s="69">
        <f t="shared" si="15"/>
        <v>-237.98</v>
      </c>
      <c r="K51" s="69">
        <f>SUM(B51:J51)</f>
        <v>-11208.92</v>
      </c>
    </row>
    <row r="52" spans="1:11" ht="17.25" customHeight="1">
      <c r="A52" s="34" t="s">
        <v>49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3"/>
        <v>0</v>
      </c>
    </row>
    <row r="53" spans="1:11" ht="17.25" customHeight="1">
      <c r="A53" s="12" t="s">
        <v>50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25310.26</v>
      </c>
      <c r="I53" s="31">
        <f>+I35</f>
        <v>0</v>
      </c>
      <c r="J53" s="31">
        <f>+J35</f>
        <v>0</v>
      </c>
      <c r="K53" s="23">
        <f t="shared" si="13"/>
        <v>25310.26</v>
      </c>
    </row>
    <row r="54" spans="1:11" ht="17.25" customHeight="1">
      <c r="A54" s="12" t="s">
        <v>51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3"/>
        <v>0</v>
      </c>
    </row>
    <row r="55" spans="1:11" ht="17.25" customHeight="1">
      <c r="A55" s="12" t="s">
        <v>52</v>
      </c>
      <c r="B55" s="36">
        <v>3004.56</v>
      </c>
      <c r="C55" s="36">
        <v>4485.44</v>
      </c>
      <c r="D55" s="36">
        <v>4592.44</v>
      </c>
      <c r="E55" s="19">
        <v>2782</v>
      </c>
      <c r="F55" s="36">
        <v>3937.6</v>
      </c>
      <c r="G55" s="36">
        <v>6201.72</v>
      </c>
      <c r="H55" s="36">
        <v>3638</v>
      </c>
      <c r="I55" s="36">
        <v>1065.72</v>
      </c>
      <c r="J55" s="19">
        <v>1463.76</v>
      </c>
      <c r="K55" s="23">
        <f t="shared" si="13"/>
        <v>31171.239999999998</v>
      </c>
    </row>
    <row r="56" spans="1:11" ht="17.25" customHeight="1">
      <c r="A56" s="16" t="s">
        <v>53</v>
      </c>
      <c r="B56" s="36">
        <v>17487.52</v>
      </c>
      <c r="C56" s="36">
        <v>22141.14</v>
      </c>
      <c r="D56" s="36">
        <v>25399.19</v>
      </c>
      <c r="E56" s="36">
        <v>21020.19</v>
      </c>
      <c r="F56" s="36">
        <v>21580.44</v>
      </c>
      <c r="G56" s="36">
        <v>27842.19</v>
      </c>
      <c r="H56" s="36">
        <v>18221.36</v>
      </c>
      <c r="I56" s="19">
        <v>0</v>
      </c>
      <c r="J56" s="36">
        <v>13191.37</v>
      </c>
      <c r="K56" s="36">
        <f t="shared" si="13"/>
        <v>166883.40000000002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49"/>
      <c r="B58" s="58">
        <v>0</v>
      </c>
      <c r="C58" s="58">
        <v>0</v>
      </c>
      <c r="D58" s="58">
        <v>0</v>
      </c>
      <c r="E58" s="58">
        <v>0</v>
      </c>
      <c r="F58" s="58">
        <v>0</v>
      </c>
      <c r="G58" s="58">
        <v>0</v>
      </c>
      <c r="H58" s="58">
        <v>0</v>
      </c>
      <c r="I58" s="58">
        <v>0</v>
      </c>
      <c r="J58" s="58">
        <v>0</v>
      </c>
      <c r="K58" s="58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54</v>
      </c>
      <c r="B60" s="35">
        <f aca="true" t="shared" si="16" ref="B60:J60">+B61+B68+B94+B95</f>
        <v>-125342.72</v>
      </c>
      <c r="C60" s="35">
        <f t="shared" si="16"/>
        <v>-179185.1</v>
      </c>
      <c r="D60" s="35">
        <f t="shared" si="16"/>
        <v>-179991.72</v>
      </c>
      <c r="E60" s="35">
        <f t="shared" si="16"/>
        <v>-114298.06</v>
      </c>
      <c r="F60" s="35">
        <f t="shared" si="16"/>
        <v>-123199.41</v>
      </c>
      <c r="G60" s="35">
        <f t="shared" si="16"/>
        <v>-140729.04</v>
      </c>
      <c r="H60" s="35">
        <f t="shared" si="16"/>
        <v>-122365.16</v>
      </c>
      <c r="I60" s="35">
        <f t="shared" si="16"/>
        <v>-29703.64</v>
      </c>
      <c r="J60" s="35">
        <f t="shared" si="16"/>
        <v>-70142.1</v>
      </c>
      <c r="K60" s="35">
        <f>SUM(B60:J60)</f>
        <v>-1084956.9500000002</v>
      </c>
    </row>
    <row r="61" spans="1:11" ht="18.75" customHeight="1">
      <c r="A61" s="16" t="s">
        <v>78</v>
      </c>
      <c r="B61" s="35">
        <f aca="true" t="shared" si="17" ref="B61:J61">B62+B63+B64+B65+B66+B67</f>
        <v>-124705</v>
      </c>
      <c r="C61" s="35">
        <f t="shared" si="17"/>
        <v>-180449.5</v>
      </c>
      <c r="D61" s="35">
        <f t="shared" si="17"/>
        <v>-178363.5</v>
      </c>
      <c r="E61" s="35">
        <f t="shared" si="17"/>
        <v>-107660</v>
      </c>
      <c r="F61" s="35">
        <f t="shared" si="17"/>
        <v>-122097.5</v>
      </c>
      <c r="G61" s="35">
        <f t="shared" si="17"/>
        <v>-139671</v>
      </c>
      <c r="H61" s="35">
        <f t="shared" si="17"/>
        <v>-122164</v>
      </c>
      <c r="I61" s="35">
        <f t="shared" si="17"/>
        <v>-24307.5</v>
      </c>
      <c r="J61" s="35">
        <f t="shared" si="17"/>
        <v>-60308.5</v>
      </c>
      <c r="K61" s="35">
        <f aca="true" t="shared" si="18" ref="K61:K94">SUM(B61:J61)</f>
        <v>-1059726.5</v>
      </c>
    </row>
    <row r="62" spans="1:11" ht="18.75" customHeight="1">
      <c r="A62" s="12" t="s">
        <v>79</v>
      </c>
      <c r="B62" s="35">
        <f>-ROUND(B9*$D$3,2)</f>
        <v>-124705</v>
      </c>
      <c r="C62" s="35">
        <f aca="true" t="shared" si="19" ref="C62:J62">-ROUND(C9*$D$3,2)</f>
        <v>-180449.5</v>
      </c>
      <c r="D62" s="35">
        <f t="shared" si="19"/>
        <v>-178363.5</v>
      </c>
      <c r="E62" s="35">
        <f t="shared" si="19"/>
        <v>-107660</v>
      </c>
      <c r="F62" s="35">
        <f t="shared" si="19"/>
        <v>-122097.5</v>
      </c>
      <c r="G62" s="35">
        <f t="shared" si="19"/>
        <v>-139671</v>
      </c>
      <c r="H62" s="35">
        <f t="shared" si="19"/>
        <v>-122164</v>
      </c>
      <c r="I62" s="35">
        <f t="shared" si="19"/>
        <v>-24307.5</v>
      </c>
      <c r="J62" s="35">
        <f t="shared" si="19"/>
        <v>-60308.5</v>
      </c>
      <c r="K62" s="35">
        <f t="shared" si="18"/>
        <v>-1059726.5</v>
      </c>
    </row>
    <row r="63" spans="1:11" ht="18.75" customHeight="1">
      <c r="A63" s="12" t="s">
        <v>55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f t="shared" si="18"/>
        <v>0</v>
      </c>
    </row>
    <row r="64" spans="1:11" ht="18.75" customHeight="1">
      <c r="A64" s="12" t="s">
        <v>104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111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56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</row>
    <row r="67" spans="1:11" ht="18.75" customHeight="1">
      <c r="A67" s="12" t="s">
        <v>57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83</v>
      </c>
      <c r="B68" s="35">
        <f aca="true" t="shared" si="20" ref="B68:J68">SUM(B69:B92)</f>
        <v>-637.72</v>
      </c>
      <c r="C68" s="35">
        <f t="shared" si="20"/>
        <v>1264.4</v>
      </c>
      <c r="D68" s="35">
        <f t="shared" si="20"/>
        <v>-1628.22</v>
      </c>
      <c r="E68" s="35">
        <f t="shared" si="20"/>
        <v>-6638.06</v>
      </c>
      <c r="F68" s="35">
        <f t="shared" si="20"/>
        <v>-1101.9099999999999</v>
      </c>
      <c r="G68" s="35">
        <f t="shared" si="20"/>
        <v>-1058.04</v>
      </c>
      <c r="H68" s="35">
        <f t="shared" si="20"/>
        <v>-201.16</v>
      </c>
      <c r="I68" s="35">
        <f t="shared" si="20"/>
        <v>-5396.139999999999</v>
      </c>
      <c r="J68" s="35">
        <f t="shared" si="20"/>
        <v>-9833.6</v>
      </c>
      <c r="K68" s="35">
        <f t="shared" si="18"/>
        <v>-25230.449999999997</v>
      </c>
    </row>
    <row r="69" spans="1:11" ht="18.75" customHeight="1">
      <c r="A69" s="12" t="s">
        <v>58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f t="shared" si="18"/>
        <v>0</v>
      </c>
    </row>
    <row r="70" spans="1:11" ht="18.75" customHeight="1">
      <c r="A70" s="12" t="s">
        <v>59</v>
      </c>
      <c r="B70" s="19">
        <v>0</v>
      </c>
      <c r="C70" s="35">
        <v>-156.56</v>
      </c>
      <c r="D70" s="35">
        <v>-18</v>
      </c>
      <c r="E70" s="19">
        <v>0</v>
      </c>
      <c r="F70" s="19">
        <v>0</v>
      </c>
      <c r="G70" s="35">
        <v>-18</v>
      </c>
      <c r="H70" s="19">
        <v>0</v>
      </c>
      <c r="I70" s="19">
        <v>0</v>
      </c>
      <c r="J70" s="19">
        <v>0</v>
      </c>
      <c r="K70" s="35">
        <f t="shared" si="18"/>
        <v>-192.56</v>
      </c>
    </row>
    <row r="71" spans="1:11" ht="18.75" customHeight="1">
      <c r="A71" s="12" t="s">
        <v>60</v>
      </c>
      <c r="B71" s="19">
        <v>0</v>
      </c>
      <c r="C71" s="19">
        <v>0</v>
      </c>
      <c r="D71" s="35">
        <v>-1182.22</v>
      </c>
      <c r="E71" s="19">
        <v>0</v>
      </c>
      <c r="F71" s="35">
        <v>-421.39</v>
      </c>
      <c r="G71" s="19">
        <v>0</v>
      </c>
      <c r="H71" s="19">
        <v>0</v>
      </c>
      <c r="I71" s="47">
        <v>-2196.6</v>
      </c>
      <c r="J71" s="19">
        <v>0</v>
      </c>
      <c r="K71" s="35">
        <f t="shared" si="18"/>
        <v>-3800.21</v>
      </c>
    </row>
    <row r="72" spans="1:11" ht="18.75" customHeight="1">
      <c r="A72" s="12" t="s">
        <v>61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</row>
    <row r="73" spans="1:11" ht="18.75" customHeight="1">
      <c r="A73" s="34" t="s">
        <v>62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</row>
    <row r="74" spans="1:11" ht="18.75" customHeight="1">
      <c r="A74" s="12" t="s">
        <v>63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f t="shared" si="18"/>
        <v>0</v>
      </c>
    </row>
    <row r="75" spans="1:11" ht="18.75" customHeight="1">
      <c r="A75" s="12" t="s">
        <v>64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f t="shared" si="18"/>
        <v>0</v>
      </c>
    </row>
    <row r="76" spans="1:11" ht="18.75" customHeight="1">
      <c r="A76" s="12" t="s">
        <v>65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8"/>
        <v>0</v>
      </c>
    </row>
    <row r="77" spans="1:11" ht="18.75" customHeight="1">
      <c r="A77" s="12" t="s">
        <v>66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8"/>
        <v>0</v>
      </c>
    </row>
    <row r="78" spans="1:11" ht="18.75" customHeight="1">
      <c r="A78" s="12" t="s">
        <v>67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8"/>
        <v>0</v>
      </c>
    </row>
    <row r="79" spans="1:11" ht="18.75" customHeight="1">
      <c r="A79" s="12" t="s">
        <v>68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8"/>
        <v>0</v>
      </c>
    </row>
    <row r="80" spans="1:11" ht="18.75" customHeight="1">
      <c r="A80" s="12" t="s">
        <v>69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8"/>
        <v>0</v>
      </c>
    </row>
    <row r="81" spans="1:11" ht="18.75" customHeight="1">
      <c r="A81" s="12" t="s">
        <v>70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8"/>
        <v>0</v>
      </c>
    </row>
    <row r="82" spans="1:11" ht="18.75" customHeight="1">
      <c r="A82" s="12" t="s">
        <v>71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8"/>
        <v>0</v>
      </c>
    </row>
    <row r="83" spans="1:11" ht="18.75" customHeight="1">
      <c r="A83" s="12" t="s">
        <v>72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8"/>
        <v>0</v>
      </c>
    </row>
    <row r="84" spans="1:11" ht="18.75" customHeight="1">
      <c r="A84" s="12" t="s">
        <v>81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8"/>
        <v>0</v>
      </c>
    </row>
    <row r="85" spans="1:11" ht="18.75" customHeight="1">
      <c r="A85" s="12" t="s">
        <v>84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8"/>
        <v>0</v>
      </c>
    </row>
    <row r="86" spans="1:11" ht="18.75" customHeight="1">
      <c r="A86" s="12" t="s">
        <v>85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8"/>
        <v>0</v>
      </c>
    </row>
    <row r="87" spans="1:11" ht="18.75" customHeight="1">
      <c r="A87" s="12" t="s">
        <v>89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8"/>
        <v>0</v>
      </c>
    </row>
    <row r="88" spans="1:11" ht="18.75" customHeight="1">
      <c r="A88" s="12" t="s">
        <v>90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8"/>
        <v>0</v>
      </c>
    </row>
    <row r="89" spans="1:11" ht="18.75" customHeight="1">
      <c r="A89" s="12" t="s">
        <v>91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8"/>
        <v>0</v>
      </c>
    </row>
    <row r="90" spans="1:12" ht="18.75" customHeight="1">
      <c r="A90" s="12" t="s">
        <v>92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8"/>
        <v>0</v>
      </c>
      <c r="L90" s="56"/>
    </row>
    <row r="91" spans="1:12" ht="18.75" customHeight="1">
      <c r="A91" s="12" t="s">
        <v>124</v>
      </c>
      <c r="B91" s="35">
        <v>-637.72</v>
      </c>
      <c r="C91" s="35">
        <v>1420.96</v>
      </c>
      <c r="D91" s="35">
        <v>-428</v>
      </c>
      <c r="E91" s="35">
        <v>-620.6</v>
      </c>
      <c r="F91" s="35">
        <v>-680.52</v>
      </c>
      <c r="G91" s="35">
        <v>-1040.04</v>
      </c>
      <c r="H91" s="35">
        <v>-201.16</v>
      </c>
      <c r="I91" s="35">
        <v>0</v>
      </c>
      <c r="J91" s="35">
        <v>-890.24</v>
      </c>
      <c r="K91" s="35">
        <f t="shared" si="18"/>
        <v>-3077.3199999999997</v>
      </c>
      <c r="L91" s="55"/>
    </row>
    <row r="92" spans="1:12" ht="18.75" customHeight="1">
      <c r="A92" s="12" t="s">
        <v>97</v>
      </c>
      <c r="B92" s="19">
        <v>0</v>
      </c>
      <c r="C92" s="19">
        <v>0</v>
      </c>
      <c r="D92" s="19">
        <v>0</v>
      </c>
      <c r="E92" s="48">
        <v>-6017.46</v>
      </c>
      <c r="F92" s="19">
        <v>0</v>
      </c>
      <c r="G92" s="19">
        <v>0</v>
      </c>
      <c r="H92" s="19">
        <v>0</v>
      </c>
      <c r="I92" s="48">
        <v>-3199.54</v>
      </c>
      <c r="J92" s="48">
        <v>-8943.36</v>
      </c>
      <c r="K92" s="48">
        <f t="shared" si="18"/>
        <v>-18160.36</v>
      </c>
      <c r="L92" s="55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8"/>
      <c r="L93" s="55"/>
    </row>
    <row r="94" spans="1:12" ht="18.75" customHeight="1">
      <c r="A94" s="16" t="s">
        <v>98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f t="shared" si="18"/>
        <v>0</v>
      </c>
      <c r="L94" s="55"/>
    </row>
    <row r="95" spans="1:12" ht="18.75" customHeight="1">
      <c r="A95" s="16" t="s">
        <v>107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6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1">
        <f>SUM(B96:J96)</f>
        <v>0</v>
      </c>
      <c r="L96" s="54"/>
    </row>
    <row r="97" spans="1:12" ht="18.75" customHeight="1">
      <c r="A97" s="16" t="s">
        <v>87</v>
      </c>
      <c r="B97" s="24">
        <f aca="true" t="shared" si="21" ref="B97:H97">+B98+B99</f>
        <v>654465.63</v>
      </c>
      <c r="C97" s="24">
        <f t="shared" si="21"/>
        <v>989162.5899999999</v>
      </c>
      <c r="D97" s="24">
        <f t="shared" si="21"/>
        <v>1326401.83</v>
      </c>
      <c r="E97" s="24">
        <f t="shared" si="21"/>
        <v>610696.6</v>
      </c>
      <c r="F97" s="24">
        <f t="shared" si="21"/>
        <v>926209.1699999998</v>
      </c>
      <c r="G97" s="24">
        <f t="shared" si="21"/>
        <v>1240189.67</v>
      </c>
      <c r="H97" s="24">
        <f t="shared" si="21"/>
        <v>579897.94</v>
      </c>
      <c r="I97" s="24">
        <f>+I98+I99</f>
        <v>224227.87</v>
      </c>
      <c r="J97" s="24">
        <f>+J98+J99</f>
        <v>429486.77</v>
      </c>
      <c r="K97" s="48">
        <f>SUM(B97:J97)</f>
        <v>6980738.07</v>
      </c>
      <c r="L97" s="54"/>
    </row>
    <row r="98" spans="1:12" ht="18.75" customHeight="1">
      <c r="A98" s="16" t="s">
        <v>86</v>
      </c>
      <c r="B98" s="24">
        <f aca="true" t="shared" si="22" ref="B98:J98">+B48+B61+B68+B94</f>
        <v>636978.11</v>
      </c>
      <c r="C98" s="24">
        <f t="shared" si="22"/>
        <v>967021.4499999998</v>
      </c>
      <c r="D98" s="24">
        <f t="shared" si="22"/>
        <v>1301002.6400000001</v>
      </c>
      <c r="E98" s="24">
        <f t="shared" si="22"/>
        <v>589676.41</v>
      </c>
      <c r="F98" s="24">
        <f t="shared" si="22"/>
        <v>904628.7299999999</v>
      </c>
      <c r="G98" s="24">
        <f t="shared" si="22"/>
        <v>1212347.48</v>
      </c>
      <c r="H98" s="24">
        <f t="shared" si="22"/>
        <v>561676.58</v>
      </c>
      <c r="I98" s="24">
        <f t="shared" si="22"/>
        <v>224227.87</v>
      </c>
      <c r="J98" s="24">
        <f t="shared" si="22"/>
        <v>416295.4</v>
      </c>
      <c r="K98" s="48">
        <f>SUM(B98:J98)</f>
        <v>6813854.670000001</v>
      </c>
      <c r="L98" s="54"/>
    </row>
    <row r="99" spans="1:11" ht="18" customHeight="1">
      <c r="A99" s="16" t="s">
        <v>105</v>
      </c>
      <c r="B99" s="24">
        <f aca="true" t="shared" si="23" ref="B99:J99">IF(+B56+B95+B100&lt;0,0,(B56+B95+B100))</f>
        <v>17487.52</v>
      </c>
      <c r="C99" s="24">
        <f t="shared" si="23"/>
        <v>22141.14</v>
      </c>
      <c r="D99" s="24">
        <f t="shared" si="23"/>
        <v>25399.19</v>
      </c>
      <c r="E99" s="24">
        <f t="shared" si="23"/>
        <v>21020.19</v>
      </c>
      <c r="F99" s="24">
        <f t="shared" si="23"/>
        <v>21580.44</v>
      </c>
      <c r="G99" s="24">
        <f t="shared" si="23"/>
        <v>27842.19</v>
      </c>
      <c r="H99" s="24">
        <f t="shared" si="23"/>
        <v>18221.36</v>
      </c>
      <c r="I99" s="19">
        <f t="shared" si="23"/>
        <v>0</v>
      </c>
      <c r="J99" s="24">
        <f t="shared" si="23"/>
        <v>13191.37</v>
      </c>
      <c r="K99" s="48">
        <f>SUM(B99:J99)</f>
        <v>166883.40000000002</v>
      </c>
    </row>
    <row r="100" spans="1:13" ht="18.75" customHeight="1">
      <c r="A100" s="16" t="s">
        <v>88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f>SUM(B100:J100)</f>
        <v>0</v>
      </c>
      <c r="M100" s="57"/>
    </row>
    <row r="101" spans="1:11" ht="18.75" customHeight="1">
      <c r="A101" s="16" t="s">
        <v>106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48"/>
    </row>
    <row r="102" spans="1:11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1" ht="18.75" customHeight="1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</row>
    <row r="104" spans="1:11" ht="18.75" customHeight="1">
      <c r="A104" s="8"/>
      <c r="B104" s="45">
        <v>0</v>
      </c>
      <c r="C104" s="45">
        <v>0</v>
      </c>
      <c r="D104" s="45">
        <v>0</v>
      </c>
      <c r="E104" s="45">
        <v>0</v>
      </c>
      <c r="F104" s="45">
        <v>0</v>
      </c>
      <c r="G104" s="45">
        <v>0</v>
      </c>
      <c r="H104" s="45">
        <v>0</v>
      </c>
      <c r="I104" s="45">
        <v>0</v>
      </c>
      <c r="J104" s="45">
        <v>0</v>
      </c>
      <c r="K104" s="45"/>
    </row>
    <row r="105" spans="1:12" ht="18.75" customHeight="1">
      <c r="A105" s="25" t="s">
        <v>73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1">
        <f>SUM(K106:K122)</f>
        <v>6980738.060000002</v>
      </c>
      <c r="L105" s="54"/>
    </row>
    <row r="106" spans="1:11" ht="18.75" customHeight="1">
      <c r="A106" s="26" t="s">
        <v>74</v>
      </c>
      <c r="B106" s="27">
        <v>89147.44</v>
      </c>
      <c r="C106" s="40">
        <v>0</v>
      </c>
      <c r="D106" s="40">
        <v>0</v>
      </c>
      <c r="E106" s="40">
        <v>0</v>
      </c>
      <c r="F106" s="40">
        <v>0</v>
      </c>
      <c r="G106" s="40">
        <v>0</v>
      </c>
      <c r="H106" s="40">
        <v>0</v>
      </c>
      <c r="I106" s="40">
        <v>0</v>
      </c>
      <c r="J106" s="40">
        <v>0</v>
      </c>
      <c r="K106" s="41">
        <f>SUM(B106:J106)</f>
        <v>89147.44</v>
      </c>
    </row>
    <row r="107" spans="1:11" ht="18.75" customHeight="1">
      <c r="A107" s="26" t="s">
        <v>75</v>
      </c>
      <c r="B107" s="27">
        <v>565318.19</v>
      </c>
      <c r="C107" s="40">
        <v>0</v>
      </c>
      <c r="D107" s="40">
        <v>0</v>
      </c>
      <c r="E107" s="40">
        <v>0</v>
      </c>
      <c r="F107" s="40">
        <v>0</v>
      </c>
      <c r="G107" s="40">
        <v>0</v>
      </c>
      <c r="H107" s="40">
        <v>0</v>
      </c>
      <c r="I107" s="40">
        <v>0</v>
      </c>
      <c r="J107" s="40">
        <v>0</v>
      </c>
      <c r="K107" s="41">
        <f aca="true" t="shared" si="24" ref="K107:K122">SUM(B107:J107)</f>
        <v>565318.19</v>
      </c>
    </row>
    <row r="108" spans="1:11" ht="18.75" customHeight="1">
      <c r="A108" s="26" t="s">
        <v>76</v>
      </c>
      <c r="B108" s="40">
        <v>0</v>
      </c>
      <c r="C108" s="27">
        <f>+C97</f>
        <v>989162.5899999999</v>
      </c>
      <c r="D108" s="40">
        <v>0</v>
      </c>
      <c r="E108" s="40">
        <v>0</v>
      </c>
      <c r="F108" s="40">
        <v>0</v>
      </c>
      <c r="G108" s="40">
        <v>0</v>
      </c>
      <c r="H108" s="40">
        <v>0</v>
      </c>
      <c r="I108" s="40">
        <v>0</v>
      </c>
      <c r="J108" s="40">
        <v>0</v>
      </c>
      <c r="K108" s="41">
        <f t="shared" si="24"/>
        <v>989162.5899999999</v>
      </c>
    </row>
    <row r="109" spans="1:11" ht="18.75" customHeight="1">
      <c r="A109" s="26" t="s">
        <v>77</v>
      </c>
      <c r="B109" s="40">
        <v>0</v>
      </c>
      <c r="C109" s="40">
        <v>0</v>
      </c>
      <c r="D109" s="27">
        <f>+D97</f>
        <v>1326401.83</v>
      </c>
      <c r="E109" s="40">
        <v>0</v>
      </c>
      <c r="F109" s="40">
        <v>0</v>
      </c>
      <c r="G109" s="40">
        <v>0</v>
      </c>
      <c r="H109" s="40">
        <v>0</v>
      </c>
      <c r="I109" s="40">
        <v>0</v>
      </c>
      <c r="J109" s="40">
        <v>0</v>
      </c>
      <c r="K109" s="41">
        <f t="shared" si="24"/>
        <v>1326401.83</v>
      </c>
    </row>
    <row r="110" spans="1:11" ht="18.75" customHeight="1">
      <c r="A110" s="26" t="s">
        <v>93</v>
      </c>
      <c r="B110" s="40">
        <v>0</v>
      </c>
      <c r="C110" s="40">
        <v>0</v>
      </c>
      <c r="D110" s="40">
        <v>0</v>
      </c>
      <c r="E110" s="27">
        <f>+E97</f>
        <v>610696.6</v>
      </c>
      <c r="F110" s="40">
        <v>0</v>
      </c>
      <c r="G110" s="40">
        <v>0</v>
      </c>
      <c r="H110" s="40">
        <v>0</v>
      </c>
      <c r="I110" s="40">
        <v>0</v>
      </c>
      <c r="J110" s="40">
        <v>0</v>
      </c>
      <c r="K110" s="41">
        <f t="shared" si="24"/>
        <v>610696.6</v>
      </c>
    </row>
    <row r="111" spans="1:11" ht="18.75" customHeight="1">
      <c r="A111" s="70" t="s">
        <v>112</v>
      </c>
      <c r="B111" s="40">
        <v>0</v>
      </c>
      <c r="C111" s="40">
        <v>0</v>
      </c>
      <c r="D111" s="40">
        <v>0</v>
      </c>
      <c r="E111" s="40">
        <v>0</v>
      </c>
      <c r="F111" s="27">
        <v>174615.1</v>
      </c>
      <c r="G111" s="40">
        <v>0</v>
      </c>
      <c r="H111" s="40">
        <v>0</v>
      </c>
      <c r="I111" s="40">
        <v>0</v>
      </c>
      <c r="J111" s="40">
        <v>0</v>
      </c>
      <c r="K111" s="41">
        <f t="shared" si="24"/>
        <v>174615.1</v>
      </c>
    </row>
    <row r="112" spans="1:11" ht="18.75" customHeight="1">
      <c r="A112" s="70" t="s">
        <v>113</v>
      </c>
      <c r="B112" s="40">
        <v>0</v>
      </c>
      <c r="C112" s="40">
        <v>0</v>
      </c>
      <c r="D112" s="40">
        <v>0</v>
      </c>
      <c r="E112" s="40">
        <v>0</v>
      </c>
      <c r="F112" s="27">
        <v>324053.94</v>
      </c>
      <c r="G112" s="40">
        <v>0</v>
      </c>
      <c r="H112" s="40">
        <v>0</v>
      </c>
      <c r="I112" s="40">
        <v>0</v>
      </c>
      <c r="J112" s="40">
        <v>0</v>
      </c>
      <c r="K112" s="41">
        <f t="shared" si="24"/>
        <v>324053.94</v>
      </c>
    </row>
    <row r="113" spans="1:11" ht="18.75" customHeight="1">
      <c r="A113" s="70" t="s">
        <v>114</v>
      </c>
      <c r="B113" s="40">
        <v>0</v>
      </c>
      <c r="C113" s="40">
        <v>0</v>
      </c>
      <c r="D113" s="40">
        <v>0</v>
      </c>
      <c r="E113" s="40">
        <v>0</v>
      </c>
      <c r="F113" s="27">
        <v>427540.13</v>
      </c>
      <c r="G113" s="40">
        <v>0</v>
      </c>
      <c r="H113" s="40">
        <v>0</v>
      </c>
      <c r="I113" s="40">
        <v>0</v>
      </c>
      <c r="J113" s="40">
        <v>0</v>
      </c>
      <c r="K113" s="41">
        <f t="shared" si="24"/>
        <v>427540.13</v>
      </c>
    </row>
    <row r="114" spans="1:11" ht="18.75" customHeight="1">
      <c r="A114" s="70" t="s">
        <v>115</v>
      </c>
      <c r="B114" s="40">
        <v>0</v>
      </c>
      <c r="C114" s="40">
        <v>0</v>
      </c>
      <c r="D114" s="40">
        <v>0</v>
      </c>
      <c r="E114" s="40">
        <v>0</v>
      </c>
      <c r="F114" s="40">
        <v>0</v>
      </c>
      <c r="G114" s="27">
        <v>379895.23</v>
      </c>
      <c r="H114" s="40">
        <v>0</v>
      </c>
      <c r="I114" s="40">
        <v>0</v>
      </c>
      <c r="J114" s="40">
        <v>0</v>
      </c>
      <c r="K114" s="41">
        <f t="shared" si="24"/>
        <v>379895.23</v>
      </c>
    </row>
    <row r="115" spans="1:11" ht="18.75" customHeight="1">
      <c r="A115" s="70" t="s">
        <v>116</v>
      </c>
      <c r="B115" s="40">
        <v>0</v>
      </c>
      <c r="C115" s="40">
        <v>0</v>
      </c>
      <c r="D115" s="40">
        <v>0</v>
      </c>
      <c r="E115" s="40">
        <v>0</v>
      </c>
      <c r="F115" s="40">
        <v>0</v>
      </c>
      <c r="G115" s="27">
        <v>32842.19</v>
      </c>
      <c r="H115" s="40">
        <v>0</v>
      </c>
      <c r="I115" s="40">
        <v>0</v>
      </c>
      <c r="J115" s="40">
        <v>0</v>
      </c>
      <c r="K115" s="41">
        <f t="shared" si="24"/>
        <v>32842.19</v>
      </c>
    </row>
    <row r="116" spans="1:11" ht="18.75" customHeight="1">
      <c r="A116" s="70" t="s">
        <v>117</v>
      </c>
      <c r="B116" s="40">
        <v>0</v>
      </c>
      <c r="C116" s="40">
        <v>0</v>
      </c>
      <c r="D116" s="40">
        <v>0</v>
      </c>
      <c r="E116" s="40">
        <v>0</v>
      </c>
      <c r="F116" s="40">
        <v>0</v>
      </c>
      <c r="G116" s="27">
        <v>202433.37</v>
      </c>
      <c r="H116" s="40">
        <v>0</v>
      </c>
      <c r="I116" s="40">
        <v>0</v>
      </c>
      <c r="J116" s="40">
        <v>0</v>
      </c>
      <c r="K116" s="41">
        <f t="shared" si="24"/>
        <v>202433.37</v>
      </c>
    </row>
    <row r="117" spans="1:11" ht="18.75" customHeight="1">
      <c r="A117" s="70" t="s">
        <v>118</v>
      </c>
      <c r="B117" s="40">
        <v>0</v>
      </c>
      <c r="C117" s="40">
        <v>0</v>
      </c>
      <c r="D117" s="40">
        <v>0</v>
      </c>
      <c r="E117" s="40">
        <v>0</v>
      </c>
      <c r="F117" s="40">
        <v>0</v>
      </c>
      <c r="G117" s="27">
        <v>151226.44</v>
      </c>
      <c r="H117" s="40">
        <v>0</v>
      </c>
      <c r="I117" s="40">
        <v>0</v>
      </c>
      <c r="J117" s="40">
        <v>0</v>
      </c>
      <c r="K117" s="41">
        <f t="shared" si="24"/>
        <v>151226.44</v>
      </c>
    </row>
    <row r="118" spans="1:11" ht="18.75" customHeight="1">
      <c r="A118" s="70" t="s">
        <v>119</v>
      </c>
      <c r="B118" s="40">
        <v>0</v>
      </c>
      <c r="C118" s="40">
        <v>0</v>
      </c>
      <c r="D118" s="40">
        <v>0</v>
      </c>
      <c r="E118" s="40">
        <v>0</v>
      </c>
      <c r="F118" s="40">
        <v>0</v>
      </c>
      <c r="G118" s="27">
        <v>473792.43</v>
      </c>
      <c r="H118" s="40">
        <v>0</v>
      </c>
      <c r="I118" s="40">
        <v>0</v>
      </c>
      <c r="J118" s="40">
        <v>0</v>
      </c>
      <c r="K118" s="41">
        <f t="shared" si="24"/>
        <v>473792.43</v>
      </c>
    </row>
    <row r="119" spans="1:11" ht="18.75" customHeight="1">
      <c r="A119" s="70" t="s">
        <v>120</v>
      </c>
      <c r="B119" s="40">
        <v>0</v>
      </c>
      <c r="C119" s="40">
        <v>0</v>
      </c>
      <c r="D119" s="40">
        <v>0</v>
      </c>
      <c r="E119" s="40">
        <v>0</v>
      </c>
      <c r="F119" s="40">
        <v>0</v>
      </c>
      <c r="G119" s="40">
        <v>0</v>
      </c>
      <c r="H119" s="27">
        <v>212099.74</v>
      </c>
      <c r="I119" s="40">
        <v>0</v>
      </c>
      <c r="J119" s="40">
        <v>0</v>
      </c>
      <c r="K119" s="41">
        <f t="shared" si="24"/>
        <v>212099.74</v>
      </c>
    </row>
    <row r="120" spans="1:11" ht="18.75" customHeight="1">
      <c r="A120" s="70" t="s">
        <v>121</v>
      </c>
      <c r="B120" s="40">
        <v>0</v>
      </c>
      <c r="C120" s="40">
        <v>0</v>
      </c>
      <c r="D120" s="40">
        <v>0</v>
      </c>
      <c r="E120" s="40">
        <v>0</v>
      </c>
      <c r="F120" s="40">
        <v>0</v>
      </c>
      <c r="G120" s="40">
        <v>0</v>
      </c>
      <c r="H120" s="27">
        <v>367798.2</v>
      </c>
      <c r="I120" s="40">
        <v>0</v>
      </c>
      <c r="J120" s="40">
        <v>0</v>
      </c>
      <c r="K120" s="41">
        <f t="shared" si="24"/>
        <v>367798.2</v>
      </c>
    </row>
    <row r="121" spans="1:11" ht="18.75" customHeight="1">
      <c r="A121" s="70" t="s">
        <v>122</v>
      </c>
      <c r="B121" s="40">
        <v>0</v>
      </c>
      <c r="C121" s="40">
        <v>0</v>
      </c>
      <c r="D121" s="40">
        <v>0</v>
      </c>
      <c r="E121" s="40">
        <v>0</v>
      </c>
      <c r="F121" s="40">
        <v>0</v>
      </c>
      <c r="G121" s="40">
        <v>0</v>
      </c>
      <c r="H121" s="40">
        <v>0</v>
      </c>
      <c r="I121" s="27">
        <v>224227.87</v>
      </c>
      <c r="J121" s="40">
        <v>0</v>
      </c>
      <c r="K121" s="41">
        <f t="shared" si="24"/>
        <v>224227.87</v>
      </c>
    </row>
    <row r="122" spans="1:11" ht="18.75" customHeight="1">
      <c r="A122" s="71" t="s">
        <v>123</v>
      </c>
      <c r="B122" s="42">
        <v>0</v>
      </c>
      <c r="C122" s="42">
        <v>0</v>
      </c>
      <c r="D122" s="42">
        <v>0</v>
      </c>
      <c r="E122" s="42">
        <v>0</v>
      </c>
      <c r="F122" s="42">
        <v>0</v>
      </c>
      <c r="G122" s="42">
        <v>0</v>
      </c>
      <c r="H122" s="42">
        <v>0</v>
      </c>
      <c r="I122" s="42">
        <v>0</v>
      </c>
      <c r="J122" s="43">
        <v>429486.77</v>
      </c>
      <c r="K122" s="44">
        <f t="shared" si="24"/>
        <v>429486.77</v>
      </c>
    </row>
    <row r="123" spans="1:11" ht="18.75" customHeight="1">
      <c r="A123" s="39"/>
      <c r="B123" s="50">
        <v>0</v>
      </c>
      <c r="C123" s="50">
        <v>0</v>
      </c>
      <c r="D123" s="50">
        <v>0</v>
      </c>
      <c r="E123" s="50">
        <v>0</v>
      </c>
      <c r="F123" s="50">
        <v>0</v>
      </c>
      <c r="G123" s="50">
        <v>0</v>
      </c>
      <c r="H123" s="50">
        <v>0</v>
      </c>
      <c r="I123" s="50">
        <v>0</v>
      </c>
      <c r="J123" s="50">
        <f>J97-J122</f>
        <v>0</v>
      </c>
      <c r="K123" s="51"/>
    </row>
    <row r="124" ht="18.75" customHeight="1">
      <c r="A124" s="59"/>
    </row>
    <row r="125" ht="18.75" customHeight="1">
      <c r="A125" s="39"/>
    </row>
    <row r="126" ht="18.75" customHeight="1">
      <c r="A126" s="39"/>
    </row>
    <row r="127" ht="15.75">
      <c r="A127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2" fitToWidth="1" horizontalDpi="600" verticalDpi="600" orientation="landscape" paperSize="9" scale="50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2013-08-15T19:48:12Z</cp:lastPrinted>
  <dcterms:created xsi:type="dcterms:W3CDTF">2012-11-28T17:54:39Z</dcterms:created>
  <dcterms:modified xsi:type="dcterms:W3CDTF">2015-03-05T19:34:46Z</dcterms:modified>
  <cp:category/>
  <cp:version/>
  <cp:contentType/>
  <cp:contentStatus/>
</cp:coreProperties>
</file>