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<sst xmlns="http://schemas.openxmlformats.org/spreadsheetml/2006/main" count="128" uniqueCount="128">
  <si>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</si>
  <si>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</si>
  <si>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</si>
  <si>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</si>
  <si>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</si>
  <si>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</si>
  <si>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</si>
  <si>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</si>
  <si>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</si>
  <si>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</si>
  <si>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</si>
  <si>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</si>
  <si>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</si>
  <si>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</si>
  <si>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</si>
  <si>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</si>
  <si>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</si>
  <si>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</si>
  <si>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</si>
  <si>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</si>
  <si>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</si>
  <si>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</si>
  <si>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</si>
  <si>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</si>
  <si>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</si>
  <si>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</si>
  <si>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</si>
  <si>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</si>
  <si>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</si>
  <si>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</si>
  <si>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</si>
  <si>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</si>
  <si>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</si>
  <si>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</si>
  <si>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</si>
  <si>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</si>
  <si>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</si>
  <si>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</si>
  <si>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</si>
  <si>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</si>
  <si>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</si>
  <si>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</si>
  <si>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</si>
  <si>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</si>
  <si>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</si>
  <si>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</si>
  <si>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</si>
  <si>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</si>
  <si>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</si>
  <si>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</si>
  <si>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</si>
  <si>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</si>
  <si>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</si>
  <si>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</si>
  <si>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</si>
  <si>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</si>
  <si>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</si>
  <si>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</si>
  <si>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</si>
  <si>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</si>
  <si>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</si>
  <si>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</si>
  <si>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</si>
  <si>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</si>
  <si>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</si>
  <si>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</si>
  <si>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</si>
  <si>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</si>
  <si>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</si>
  <si>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</si>
  <si>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</si>
  <si>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</si>
  <si>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</si>
  <si>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</si>
  <si>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</si>
  <si>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</si>
  <si>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</si>
  <si>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</si>
  <si>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</si>
  <si>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</si>
  <si>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</si>
  <si>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</si>
  <si>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</si>
  <si>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</si>
  <si>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</si>
  <si>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</si>
  <si>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</si>
  <si>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</si>
  <si>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</si>
  <si>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</si>
  <si>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</si>
  <si>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</si>
  <si>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</si>
  <si>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</si>
  <si>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</si>
  <si>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</si>
  <si>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</si>
  <si>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</si>
  <si>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</si>
  <si>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</si>
  <si>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</si>
  <si>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</si>
  <si>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</si>
  <si>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</si>
  <si>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</si>
  <si>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</si>
  <si>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</si>
  <si>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</si>
  <si>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</si>
  <si>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</si>
  <si>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</si>
  <si>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</si>
  <si>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</si>
  <si>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</si>
  <si>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</si>
  <si>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</si>
  <si>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</si>
  <si>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</si>
  <si>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</si>
  <si>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</si>
  <si>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</si>
  <si>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</si>
  <si>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</si>
  <si>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</si>
  <si>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27/02/15 - VENCIMENTO 06/03/15</t>
  </si>
  <si>
    <t>6.3. Revisão de Remuneração pelo Transporte Coletivo  (1)</t>
  </si>
  <si>
    <t>Nota:</t>
  </si>
  <si>
    <t xml:space="preserve">   (1) - Ajuste dos valores da energia para tração (trólebus) de novembro/14.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</si>
</sst>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593480</v>
      </c>
      <c r="C7" s="9">
        <f t="shared" si="0"/>
        <v>782723</v>
      </c>
      <c r="D7" s="9">
        <f t="shared" si="0"/>
        <v>819974</v>
      </c>
      <c r="E7" s="9">
        <f t="shared" si="0"/>
        <v>551538</v>
      </c>
      <c r="F7" s="9">
        <f t="shared" si="0"/>
        <v>751547</v>
      </c>
      <c r="G7" s="9">
        <f t="shared" si="0"/>
        <v>1192228</v>
      </c>
      <c r="H7" s="9">
        <f t="shared" si="0"/>
        <v>563966</v>
      </c>
      <c r="I7" s="9">
        <f t="shared" si="0"/>
        <v>123715</v>
      </c>
      <c r="J7" s="9">
        <f t="shared" si="0"/>
        <v>309429</v>
      </c>
      <c r="K7" s="9">
        <f t="shared" si="0"/>
        <v>5688600</v>
      </c>
      <c r="L7" s="52"/>
    </row>
    <row r="8" spans="1:11" ht="17.25" customHeight="1">
      <c r="A8" s="10" t="s">
        <v>102</v>
      </c>
      <c r="B8" s="11">
        <f>B9+B12+B16</f>
        <v>350110</v>
      </c>
      <c r="C8" s="11">
        <f aca="true" t="shared" si="1" ref="C8:J8">C9+C12+C16</f>
        <v>474435</v>
      </c>
      <c r="D8" s="11">
        <f t="shared" si="1"/>
        <v>469134</v>
      </c>
      <c r="E8" s="11">
        <f t="shared" si="1"/>
        <v>329439</v>
      </c>
      <c r="F8" s="11">
        <f t="shared" si="1"/>
        <v>421504</v>
      </c>
      <c r="G8" s="11">
        <f t="shared" si="1"/>
        <v>654135</v>
      </c>
      <c r="H8" s="11">
        <f t="shared" si="1"/>
        <v>351505</v>
      </c>
      <c r="I8" s="11">
        <f t="shared" si="1"/>
        <v>67089</v>
      </c>
      <c r="J8" s="11">
        <f t="shared" si="1"/>
        <v>175483</v>
      </c>
      <c r="K8" s="11">
        <f>SUM(B8:J8)</f>
        <v>3292834</v>
      </c>
    </row>
    <row r="9" spans="1:11" ht="17.25" customHeight="1">
      <c r="A9" s="15" t="s">
        <v>17</v>
      </c>
      <c r="B9" s="13">
        <f>+B10+B11</f>
        <v>54442</v>
      </c>
      <c r="C9" s="13">
        <f aca="true" t="shared" si="2" ref="C9:J9">+C10+C11</f>
        <v>76870</v>
      </c>
      <c r="D9" s="13">
        <f t="shared" si="2"/>
        <v>70040</v>
      </c>
      <c r="E9" s="13">
        <f t="shared" si="2"/>
        <v>50072</v>
      </c>
      <c r="F9" s="13">
        <f t="shared" si="2"/>
        <v>57483</v>
      </c>
      <c r="G9" s="13">
        <f t="shared" si="2"/>
        <v>70294</v>
      </c>
      <c r="H9" s="13">
        <f t="shared" si="2"/>
        <v>66298</v>
      </c>
      <c r="I9" s="13">
        <f t="shared" si="2"/>
        <v>12125</v>
      </c>
      <c r="J9" s="13">
        <f t="shared" si="2"/>
        <v>23826</v>
      </c>
      <c r="K9" s="11">
        <f>SUM(B9:J9)</f>
        <v>481450</v>
      </c>
    </row>
    <row r="10" spans="1:11" ht="17.25" customHeight="1">
      <c r="A10" s="29" t="s">
        <v>18</v>
      </c>
      <c r="B10" s="13">
        <v>54442</v>
      </c>
      <c r="C10" s="13">
        <v>76870</v>
      </c>
      <c r="D10" s="13">
        <v>70040</v>
      </c>
      <c r="E10" s="13">
        <v>50072</v>
      </c>
      <c r="F10" s="13">
        <v>57483</v>
      </c>
      <c r="G10" s="13">
        <v>70294</v>
      </c>
      <c r="H10" s="13">
        <v>66298</v>
      </c>
      <c r="I10" s="13">
        <v>12125</v>
      </c>
      <c r="J10" s="13">
        <v>23826</v>
      </c>
      <c r="K10" s="11">
        <f>SUM(B10:J10)</f>
        <v>481450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278175</v>
      </c>
      <c r="C12" s="17">
        <f t="shared" si="3"/>
        <v>373848</v>
      </c>
      <c r="D12" s="17">
        <f t="shared" si="3"/>
        <v>376906</v>
      </c>
      <c r="E12" s="17">
        <f t="shared" si="3"/>
        <v>263804</v>
      </c>
      <c r="F12" s="17">
        <f t="shared" si="3"/>
        <v>343964</v>
      </c>
      <c r="G12" s="17">
        <f t="shared" si="3"/>
        <v>553619</v>
      </c>
      <c r="H12" s="17">
        <f t="shared" si="3"/>
        <v>270179</v>
      </c>
      <c r="I12" s="17">
        <f t="shared" si="3"/>
        <v>51065</v>
      </c>
      <c r="J12" s="17">
        <f t="shared" si="3"/>
        <v>143078</v>
      </c>
      <c r="K12" s="11">
        <f aca="true" t="shared" si="4" ref="K12:K27">SUM(B12:J12)</f>
        <v>2654638</v>
      </c>
    </row>
    <row r="13" spans="1:13" ht="17.25" customHeight="1">
      <c r="A13" s="14" t="s">
        <v>20</v>
      </c>
      <c r="B13" s="13">
        <v>140138</v>
      </c>
      <c r="C13" s="13">
        <v>199667</v>
      </c>
      <c r="D13" s="13">
        <v>203345</v>
      </c>
      <c r="E13" s="13">
        <v>140839</v>
      </c>
      <c r="F13" s="13">
        <v>184600</v>
      </c>
      <c r="G13" s="13">
        <v>281769</v>
      </c>
      <c r="H13" s="13">
        <v>133305</v>
      </c>
      <c r="I13" s="13">
        <v>29084</v>
      </c>
      <c r="J13" s="13">
        <v>78249</v>
      </c>
      <c r="K13" s="11">
        <f t="shared" si="4"/>
        <v>1390996</v>
      </c>
      <c r="L13" s="52"/>
      <c r="M13" s="53"/>
    </row>
    <row r="14" spans="1:12" ht="17.25" customHeight="1">
      <c r="A14" s="14" t="s">
        <v>21</v>
      </c>
      <c r="B14" s="13">
        <v>120783</v>
      </c>
      <c r="C14" s="13">
        <v>149410</v>
      </c>
      <c r="D14" s="13">
        <v>148721</v>
      </c>
      <c r="E14" s="13">
        <v>107326</v>
      </c>
      <c r="F14" s="13">
        <v>140995</v>
      </c>
      <c r="G14" s="13">
        <v>246236</v>
      </c>
      <c r="H14" s="13">
        <v>118105</v>
      </c>
      <c r="I14" s="13">
        <v>18003</v>
      </c>
      <c r="J14" s="13">
        <v>56261</v>
      </c>
      <c r="K14" s="11">
        <f t="shared" si="4"/>
        <v>1105840</v>
      </c>
      <c r="L14" s="52"/>
    </row>
    <row r="15" spans="1:11" ht="17.25" customHeight="1">
      <c r="A15" s="14" t="s">
        <v>22</v>
      </c>
      <c r="B15" s="13">
        <v>17254</v>
      </c>
      <c r="C15" s="13">
        <v>24771</v>
      </c>
      <c r="D15" s="13">
        <v>24840</v>
      </c>
      <c r="E15" s="13">
        <v>15639</v>
      </c>
      <c r="F15" s="13">
        <v>18369</v>
      </c>
      <c r="G15" s="13">
        <v>25614</v>
      </c>
      <c r="H15" s="13">
        <v>18769</v>
      </c>
      <c r="I15" s="13">
        <v>3978</v>
      </c>
      <c r="J15" s="13">
        <v>8568</v>
      </c>
      <c r="K15" s="11">
        <f t="shared" si="4"/>
        <v>157802</v>
      </c>
    </row>
    <row r="16" spans="1:11" ht="17.25" customHeight="1">
      <c r="A16" s="15" t="s">
        <v>98</v>
      </c>
      <c r="B16" s="13">
        <f>B17+B18+B19</f>
        <v>17493</v>
      </c>
      <c r="C16" s="13">
        <f aca="true" t="shared" si="5" ref="C16:J16">C17+C18+C19</f>
        <v>23717</v>
      </c>
      <c r="D16" s="13">
        <f t="shared" si="5"/>
        <v>22188</v>
      </c>
      <c r="E16" s="13">
        <f t="shared" si="5"/>
        <v>15563</v>
      </c>
      <c r="F16" s="13">
        <f t="shared" si="5"/>
        <v>20057</v>
      </c>
      <c r="G16" s="13">
        <f t="shared" si="5"/>
        <v>30222</v>
      </c>
      <c r="H16" s="13">
        <f t="shared" si="5"/>
        <v>15028</v>
      </c>
      <c r="I16" s="13">
        <f t="shared" si="5"/>
        <v>3899</v>
      </c>
      <c r="J16" s="13">
        <f t="shared" si="5"/>
        <v>8579</v>
      </c>
      <c r="K16" s="11">
        <f t="shared" si="4"/>
        <v>156746</v>
      </c>
    </row>
    <row r="17" spans="1:11" ht="17.25" customHeight="1">
      <c r="A17" s="14" t="s">
        <v>99</v>
      </c>
      <c r="B17" s="13">
        <v>7768</v>
      </c>
      <c r="C17" s="13">
        <v>11176</v>
      </c>
      <c r="D17" s="13">
        <v>9611</v>
      </c>
      <c r="E17" s="13">
        <v>7594</v>
      </c>
      <c r="F17" s="13">
        <v>9577</v>
      </c>
      <c r="G17" s="13">
        <v>15891</v>
      </c>
      <c r="H17" s="13">
        <v>8346</v>
      </c>
      <c r="I17" s="13">
        <v>1848</v>
      </c>
      <c r="J17" s="13">
        <v>3687</v>
      </c>
      <c r="K17" s="11">
        <f t="shared" si="4"/>
        <v>75498</v>
      </c>
    </row>
    <row r="18" spans="1:11" ht="17.25" customHeight="1">
      <c r="A18" s="14" t="s">
        <v>100</v>
      </c>
      <c r="B18" s="13">
        <v>692</v>
      </c>
      <c r="C18" s="13">
        <v>863</v>
      </c>
      <c r="D18" s="13">
        <v>768</v>
      </c>
      <c r="E18" s="13">
        <v>824</v>
      </c>
      <c r="F18" s="13">
        <v>870</v>
      </c>
      <c r="G18" s="13">
        <v>1568</v>
      </c>
      <c r="H18" s="13">
        <v>656</v>
      </c>
      <c r="I18" s="13">
        <v>131</v>
      </c>
      <c r="J18" s="13">
        <v>308</v>
      </c>
      <c r="K18" s="11">
        <f t="shared" si="4"/>
        <v>6680</v>
      </c>
    </row>
    <row r="19" spans="1:11" ht="17.25" customHeight="1">
      <c r="A19" s="14" t="s">
        <v>101</v>
      </c>
      <c r="B19" s="13">
        <v>9033</v>
      </c>
      <c r="C19" s="13">
        <v>11678</v>
      </c>
      <c r="D19" s="13">
        <v>11809</v>
      </c>
      <c r="E19" s="13">
        <v>7145</v>
      </c>
      <c r="F19" s="13">
        <v>9610</v>
      </c>
      <c r="G19" s="13">
        <v>12763</v>
      </c>
      <c r="H19" s="13">
        <v>6026</v>
      </c>
      <c r="I19" s="13">
        <v>1920</v>
      </c>
      <c r="J19" s="13">
        <v>4584</v>
      </c>
      <c r="K19" s="11">
        <f t="shared" si="4"/>
        <v>74568</v>
      </c>
    </row>
    <row r="20" spans="1:11" ht="17.25" customHeight="1">
      <c r="A20" s="16" t="s">
        <v>23</v>
      </c>
      <c r="B20" s="11">
        <f>+B21+B22+B23</f>
        <v>191634</v>
      </c>
      <c r="C20" s="11">
        <f aca="true" t="shared" si="6" ref="C20:J20">+C21+C22+C23</f>
        <v>225378</v>
      </c>
      <c r="D20" s="11">
        <f t="shared" si="6"/>
        <v>254079</v>
      </c>
      <c r="E20" s="11">
        <f t="shared" si="6"/>
        <v>163395</v>
      </c>
      <c r="F20" s="11">
        <f t="shared" si="6"/>
        <v>258734</v>
      </c>
      <c r="G20" s="11">
        <f t="shared" si="6"/>
        <v>455987</v>
      </c>
      <c r="H20" s="11">
        <f t="shared" si="6"/>
        <v>163405</v>
      </c>
      <c r="I20" s="11">
        <f t="shared" si="6"/>
        <v>39110</v>
      </c>
      <c r="J20" s="11">
        <f t="shared" si="6"/>
        <v>92619</v>
      </c>
      <c r="K20" s="11">
        <f t="shared" si="4"/>
        <v>1844341</v>
      </c>
    </row>
    <row r="21" spans="1:12" ht="17.25" customHeight="1">
      <c r="A21" s="12" t="s">
        <v>24</v>
      </c>
      <c r="B21" s="13">
        <v>109943</v>
      </c>
      <c r="C21" s="13">
        <v>140760</v>
      </c>
      <c r="D21" s="13">
        <v>157558</v>
      </c>
      <c r="E21" s="13">
        <v>100337</v>
      </c>
      <c r="F21" s="13">
        <v>158020</v>
      </c>
      <c r="G21" s="13">
        <v>259378</v>
      </c>
      <c r="H21" s="13">
        <v>98246</v>
      </c>
      <c r="I21" s="13">
        <v>25246</v>
      </c>
      <c r="J21" s="13">
        <v>56746</v>
      </c>
      <c r="K21" s="11">
        <f t="shared" si="4"/>
        <v>1106234</v>
      </c>
      <c r="L21" s="52"/>
    </row>
    <row r="22" spans="1:12" ht="17.25" customHeight="1">
      <c r="A22" s="12" t="s">
        <v>25</v>
      </c>
      <c r="B22" s="13">
        <v>72473</v>
      </c>
      <c r="C22" s="13">
        <v>73739</v>
      </c>
      <c r="D22" s="13">
        <v>83923</v>
      </c>
      <c r="E22" s="13">
        <v>56167</v>
      </c>
      <c r="F22" s="13">
        <v>90796</v>
      </c>
      <c r="G22" s="13">
        <v>180420</v>
      </c>
      <c r="H22" s="13">
        <v>57397</v>
      </c>
      <c r="I22" s="13">
        <v>11863</v>
      </c>
      <c r="J22" s="13">
        <v>31470</v>
      </c>
      <c r="K22" s="11">
        <f t="shared" si="4"/>
        <v>658248</v>
      </c>
      <c r="L22" s="52"/>
    </row>
    <row r="23" spans="1:11" ht="17.25" customHeight="1">
      <c r="A23" s="12" t="s">
        <v>26</v>
      </c>
      <c r="B23" s="13">
        <v>9218</v>
      </c>
      <c r="C23" s="13">
        <v>10879</v>
      </c>
      <c r="D23" s="13">
        <v>12598</v>
      </c>
      <c r="E23" s="13">
        <v>6891</v>
      </c>
      <c r="F23" s="13">
        <v>9918</v>
      </c>
      <c r="G23" s="13">
        <v>16189</v>
      </c>
      <c r="H23" s="13">
        <v>7762</v>
      </c>
      <c r="I23" s="13">
        <v>2001</v>
      </c>
      <c r="J23" s="13">
        <v>4403</v>
      </c>
      <c r="K23" s="11">
        <f t="shared" si="4"/>
        <v>79859</v>
      </c>
    </row>
    <row r="24" spans="1:11" ht="17.25" customHeight="1">
      <c r="A24" s="16" t="s">
        <v>27</v>
      </c>
      <c r="B24" s="13">
        <v>51736</v>
      </c>
      <c r="C24" s="13">
        <v>82910</v>
      </c>
      <c r="D24" s="13">
        <v>96761</v>
      </c>
      <c r="E24" s="13">
        <v>58704</v>
      </c>
      <c r="F24" s="13">
        <v>71309</v>
      </c>
      <c r="G24" s="13">
        <v>82106</v>
      </c>
      <c r="H24" s="13">
        <v>41608</v>
      </c>
      <c r="I24" s="13">
        <v>17516</v>
      </c>
      <c r="J24" s="13">
        <v>41327</v>
      </c>
      <c r="K24" s="11">
        <f t="shared" si="4"/>
        <v>543977</v>
      </c>
    </row>
    <row r="25" spans="1:12" ht="17.25" customHeight="1">
      <c r="A25" s="12" t="s">
        <v>28</v>
      </c>
      <c r="B25" s="13">
        <v>33111</v>
      </c>
      <c r="C25" s="13">
        <v>53062</v>
      </c>
      <c r="D25" s="13">
        <v>61927</v>
      </c>
      <c r="E25" s="13">
        <v>37571</v>
      </c>
      <c r="F25" s="13">
        <v>45638</v>
      </c>
      <c r="G25" s="13">
        <v>52548</v>
      </c>
      <c r="H25" s="13">
        <v>26629</v>
      </c>
      <c r="I25" s="13">
        <v>11210</v>
      </c>
      <c r="J25" s="13">
        <v>26449</v>
      </c>
      <c r="K25" s="11">
        <f t="shared" si="4"/>
        <v>348145</v>
      </c>
      <c r="L25" s="52"/>
    </row>
    <row r="26" spans="1:12" ht="17.25" customHeight="1">
      <c r="A26" s="12" t="s">
        <v>29</v>
      </c>
      <c r="B26" s="13">
        <v>18625</v>
      </c>
      <c r="C26" s="13">
        <v>29848</v>
      </c>
      <c r="D26" s="13">
        <v>34834</v>
      </c>
      <c r="E26" s="13">
        <v>21133</v>
      </c>
      <c r="F26" s="13">
        <v>25671</v>
      </c>
      <c r="G26" s="13">
        <v>29558</v>
      </c>
      <c r="H26" s="13">
        <v>14979</v>
      </c>
      <c r="I26" s="13">
        <v>6306</v>
      </c>
      <c r="J26" s="13">
        <v>14878</v>
      </c>
      <c r="K26" s="11">
        <f t="shared" si="4"/>
        <v>195832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7448</v>
      </c>
      <c r="I27" s="11">
        <v>0</v>
      </c>
      <c r="J27" s="11">
        <v>0</v>
      </c>
      <c r="K27" s="11">
        <f t="shared" si="4"/>
        <v>7448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2.41012256</v>
      </c>
      <c r="C29" s="60">
        <f aca="true" t="shared" si="7" ref="C29:J29">SUM(C30:C33)</f>
        <v>2.74918152</v>
      </c>
      <c r="D29" s="60">
        <f t="shared" si="7"/>
        <v>3.09548495</v>
      </c>
      <c r="E29" s="60">
        <f t="shared" si="7"/>
        <v>2.6323015</v>
      </c>
      <c r="F29" s="60">
        <f t="shared" si="7"/>
        <v>2.5554666900000003</v>
      </c>
      <c r="G29" s="60">
        <f t="shared" si="7"/>
        <v>2.19774852</v>
      </c>
      <c r="H29" s="60">
        <f t="shared" si="7"/>
        <v>2.5196</v>
      </c>
      <c r="I29" s="60">
        <f t="shared" si="7"/>
        <v>4.473838</v>
      </c>
      <c r="J29" s="60">
        <f t="shared" si="7"/>
        <v>2.65539698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-0.00357744</v>
      </c>
      <c r="C32" s="62">
        <v>-0.00392448</v>
      </c>
      <c r="D32" s="62">
        <v>-0.00401505</v>
      </c>
      <c r="E32" s="62">
        <v>-0.0036985</v>
      </c>
      <c r="F32" s="62">
        <v>-0.00353331</v>
      </c>
      <c r="G32" s="62">
        <v>-0.00365148</v>
      </c>
      <c r="H32" s="62">
        <v>-0.0046</v>
      </c>
      <c r="I32" s="62">
        <v>-0.006862</v>
      </c>
      <c r="J32" s="62">
        <v>-0.00130302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11962.66</v>
      </c>
      <c r="I35" s="19">
        <v>0</v>
      </c>
      <c r="J35" s="19">
        <v>0</v>
      </c>
      <c r="K35" s="23">
        <f>SUM(B35:J35)</f>
        <v>11962.66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2978.88</v>
      </c>
      <c r="C39" s="23">
        <f aca="true" t="shared" si="8" ref="C39:J39">+C43</f>
        <v>4374.16</v>
      </c>
      <c r="D39" s="23">
        <f t="shared" si="8"/>
        <v>4558.2</v>
      </c>
      <c r="E39" s="19">
        <f t="shared" si="8"/>
        <v>2782</v>
      </c>
      <c r="F39" s="23">
        <f t="shared" si="8"/>
        <v>3907.64</v>
      </c>
      <c r="G39" s="23">
        <f t="shared" si="8"/>
        <v>6201.72</v>
      </c>
      <c r="H39" s="23">
        <f t="shared" si="8"/>
        <v>3638</v>
      </c>
      <c r="I39" s="23">
        <f t="shared" si="8"/>
        <v>1065.72</v>
      </c>
      <c r="J39" s="23">
        <f t="shared" si="8"/>
        <v>1463.76</v>
      </c>
      <c r="K39" s="23">
        <f aca="true" t="shared" si="9" ref="K39:K44">SUM(B39:J39)</f>
        <v>30970.08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2978.88</v>
      </c>
      <c r="C43" s="65">
        <f>ROUND(C44*C45,2)</f>
        <v>4374.16</v>
      </c>
      <c r="D43" s="65">
        <f aca="true" t="shared" si="10" ref="D43:J43">ROUND(D44*D45,2)</f>
        <v>4558.2</v>
      </c>
      <c r="E43" s="65">
        <f t="shared" si="10"/>
        <v>2782</v>
      </c>
      <c r="F43" s="65">
        <f t="shared" si="10"/>
        <v>3907.64</v>
      </c>
      <c r="G43" s="65">
        <f t="shared" si="10"/>
        <v>6201.72</v>
      </c>
      <c r="H43" s="65">
        <f t="shared" si="10"/>
        <v>3638</v>
      </c>
      <c r="I43" s="65">
        <f t="shared" si="10"/>
        <v>1065.72</v>
      </c>
      <c r="J43" s="65">
        <f t="shared" si="10"/>
        <v>1463.76</v>
      </c>
      <c r="K43" s="65">
        <f t="shared" si="9"/>
        <v>30970.08</v>
      </c>
    </row>
    <row r="44" spans="1:11" ht="17.25" customHeight="1">
      <c r="A44" s="66" t="s">
        <v>43</v>
      </c>
      <c r="B44" s="67">
        <v>696</v>
      </c>
      <c r="C44" s="67">
        <v>1022</v>
      </c>
      <c r="D44" s="67">
        <v>1065</v>
      </c>
      <c r="E44" s="67">
        <v>650</v>
      </c>
      <c r="F44" s="67">
        <v>913</v>
      </c>
      <c r="G44" s="67">
        <v>1449</v>
      </c>
      <c r="H44" s="67">
        <v>850</v>
      </c>
      <c r="I44" s="67">
        <v>249</v>
      </c>
      <c r="J44" s="67">
        <v>342</v>
      </c>
      <c r="K44" s="67">
        <f t="shared" si="9"/>
        <v>7236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1450825.94</v>
      </c>
      <c r="C47" s="22">
        <f aca="true" t="shared" si="11" ref="C47:H47">+C48+C56</f>
        <v>2178362.9100000006</v>
      </c>
      <c r="D47" s="22">
        <f t="shared" si="11"/>
        <v>2568174.56</v>
      </c>
      <c r="E47" s="22">
        <f t="shared" si="11"/>
        <v>1475616.4999999998</v>
      </c>
      <c r="F47" s="22">
        <f t="shared" si="11"/>
        <v>1946041.4</v>
      </c>
      <c r="G47" s="22">
        <f t="shared" si="11"/>
        <v>2654261.2300000004</v>
      </c>
      <c r="H47" s="22">
        <f t="shared" si="11"/>
        <v>1454790.76</v>
      </c>
      <c r="I47" s="22">
        <f>+I48+I56</f>
        <v>554546.59</v>
      </c>
      <c r="J47" s="22">
        <f>+J48+J56</f>
        <v>836311.9600000001</v>
      </c>
      <c r="K47" s="22">
        <f>SUM(B47:J47)</f>
        <v>15118931.850000001</v>
      </c>
    </row>
    <row r="48" spans="1:11" ht="17.25" customHeight="1">
      <c r="A48" s="16" t="s">
        <v>46</v>
      </c>
      <c r="B48" s="23">
        <f>SUM(B49:B55)</f>
        <v>1433338.42</v>
      </c>
      <c r="C48" s="23">
        <f aca="true" t="shared" si="12" ref="C48:H48">SUM(C49:C55)</f>
        <v>2156221.7700000005</v>
      </c>
      <c r="D48" s="23">
        <f t="shared" si="12"/>
        <v>2542775.37</v>
      </c>
      <c r="E48" s="23">
        <f t="shared" si="12"/>
        <v>1454596.3099999998</v>
      </c>
      <c r="F48" s="23">
        <f t="shared" si="12"/>
        <v>1924460.96</v>
      </c>
      <c r="G48" s="23">
        <f t="shared" si="12"/>
        <v>2626419.0400000005</v>
      </c>
      <c r="H48" s="23">
        <f t="shared" si="12"/>
        <v>1436569.4</v>
      </c>
      <c r="I48" s="23">
        <f>SUM(I49:I55)</f>
        <v>554546.59</v>
      </c>
      <c r="J48" s="23">
        <f>SUM(J49:J55)</f>
        <v>823120.5900000001</v>
      </c>
      <c r="K48" s="23">
        <f aca="true" t="shared" si="13" ref="K48:K56">SUM(B48:J48)</f>
        <v>14952048.450000001</v>
      </c>
    </row>
    <row r="49" spans="1:11" ht="17.25" customHeight="1">
      <c r="A49" s="34" t="s">
        <v>47</v>
      </c>
      <c r="B49" s="23">
        <f aca="true" t="shared" si="14" ref="B49:H49">ROUND(B30*B7,2)</f>
        <v>1432482.68</v>
      </c>
      <c r="C49" s="23">
        <f t="shared" si="14"/>
        <v>2150140.08</v>
      </c>
      <c r="D49" s="23">
        <f t="shared" si="14"/>
        <v>2541509.41</v>
      </c>
      <c r="E49" s="23">
        <f t="shared" si="14"/>
        <v>1453854.17</v>
      </c>
      <c r="F49" s="23">
        <f t="shared" si="14"/>
        <v>1923208.77</v>
      </c>
      <c r="G49" s="23">
        <f t="shared" si="14"/>
        <v>2624570.72</v>
      </c>
      <c r="H49" s="23">
        <f t="shared" si="14"/>
        <v>1423562.98</v>
      </c>
      <c r="I49" s="23">
        <f>ROUND(I30*I7,2)</f>
        <v>554329.8</v>
      </c>
      <c r="J49" s="23">
        <f>ROUND(J30*J7,2)</f>
        <v>822060.02</v>
      </c>
      <c r="K49" s="23">
        <f t="shared" si="13"/>
        <v>14925718.63</v>
      </c>
    </row>
    <row r="50" spans="1:11" ht="17.25" customHeight="1">
      <c r="A50" s="34" t="s">
        <v>48</v>
      </c>
      <c r="B50" s="19">
        <v>0</v>
      </c>
      <c r="C50" s="23">
        <f>ROUND(C31*C7,2)</f>
        <v>4779.31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4779.31</v>
      </c>
    </row>
    <row r="51" spans="1:11" ht="17.25" customHeight="1">
      <c r="A51" s="68" t="s">
        <v>109</v>
      </c>
      <c r="B51" s="69">
        <f>ROUND(B32*B7,2)</f>
        <v>-2123.14</v>
      </c>
      <c r="C51" s="69">
        <f>ROUND(C32*C7,2)</f>
        <v>-3071.78</v>
      </c>
      <c r="D51" s="69">
        <f aca="true" t="shared" si="15" ref="D51:J51">ROUND(D32*D7,2)</f>
        <v>-3292.24</v>
      </c>
      <c r="E51" s="69">
        <f t="shared" si="15"/>
        <v>-2039.86</v>
      </c>
      <c r="F51" s="69">
        <f t="shared" si="15"/>
        <v>-2655.45</v>
      </c>
      <c r="G51" s="69">
        <f t="shared" si="15"/>
        <v>-4353.4</v>
      </c>
      <c r="H51" s="69">
        <f t="shared" si="15"/>
        <v>-2594.24</v>
      </c>
      <c r="I51" s="69">
        <f t="shared" si="15"/>
        <v>-848.93</v>
      </c>
      <c r="J51" s="69">
        <f t="shared" si="15"/>
        <v>-403.19</v>
      </c>
      <c r="K51" s="69">
        <f>SUM(B51:J51)</f>
        <v>-21382.23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11962.66</v>
      </c>
      <c r="I53" s="31">
        <f>+I35</f>
        <v>0</v>
      </c>
      <c r="J53" s="31">
        <f>+J35</f>
        <v>0</v>
      </c>
      <c r="K53" s="23">
        <f t="shared" si="13"/>
        <v>11962.66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2978.88</v>
      </c>
      <c r="C55" s="36">
        <v>4374.16</v>
      </c>
      <c r="D55" s="36">
        <v>4558.2</v>
      </c>
      <c r="E55" s="19">
        <v>2782</v>
      </c>
      <c r="F55" s="36">
        <v>3907.64</v>
      </c>
      <c r="G55" s="36">
        <v>6201.72</v>
      </c>
      <c r="H55" s="36">
        <v>3638</v>
      </c>
      <c r="I55" s="36">
        <v>1065.72</v>
      </c>
      <c r="J55" s="19">
        <v>1463.76</v>
      </c>
      <c r="K55" s="23">
        <f t="shared" si="13"/>
        <v>30970.08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-285833.72000000003</v>
      </c>
      <c r="C60" s="35">
        <f t="shared" si="16"/>
        <v>-298886.04</v>
      </c>
      <c r="D60" s="35">
        <f t="shared" si="16"/>
        <v>-335148.83</v>
      </c>
      <c r="E60" s="35">
        <f t="shared" si="16"/>
        <v>-337706.77999999997</v>
      </c>
      <c r="F60" s="35">
        <f t="shared" si="16"/>
        <v>-342580.02</v>
      </c>
      <c r="G60" s="35">
        <f t="shared" si="16"/>
        <v>-429112.85</v>
      </c>
      <c r="H60" s="35">
        <f t="shared" si="16"/>
        <v>-254520.88</v>
      </c>
      <c r="I60" s="35">
        <f t="shared" si="16"/>
        <v>-387824.44</v>
      </c>
      <c r="J60" s="35">
        <f t="shared" si="16"/>
        <v>-125539.65</v>
      </c>
      <c r="K60" s="35">
        <f>SUM(B60:J60)</f>
        <v>-2797153.21</v>
      </c>
    </row>
    <row r="61" spans="1:11" ht="18.75" customHeight="1">
      <c r="A61" s="16" t="s">
        <v>78</v>
      </c>
      <c r="B61" s="35">
        <f aca="true" t="shared" si="17" ref="B61:J61">B62+B63+B64+B65+B66+B67</f>
        <v>-258266.63</v>
      </c>
      <c r="C61" s="35">
        <f t="shared" si="17"/>
        <v>-283694.86</v>
      </c>
      <c r="D61" s="35">
        <f t="shared" si="17"/>
        <v>-277986.28</v>
      </c>
      <c r="E61" s="35">
        <f t="shared" si="17"/>
        <v>-277672.3</v>
      </c>
      <c r="F61" s="35">
        <f t="shared" si="17"/>
        <v>-268146.06</v>
      </c>
      <c r="G61" s="35">
        <f t="shared" si="17"/>
        <v>-322690.61</v>
      </c>
      <c r="H61" s="35">
        <f t="shared" si="17"/>
        <v>-232043</v>
      </c>
      <c r="I61" s="35">
        <f t="shared" si="17"/>
        <v>-42437.5</v>
      </c>
      <c r="J61" s="35">
        <f t="shared" si="17"/>
        <v>-83391</v>
      </c>
      <c r="K61" s="35">
        <f aca="true" t="shared" si="18" ref="K61:K94">SUM(B61:J61)</f>
        <v>-2046328.2400000002</v>
      </c>
    </row>
    <row r="62" spans="1:11" ht="18.75" customHeight="1">
      <c r="A62" s="12" t="s">
        <v>79</v>
      </c>
      <c r="B62" s="35">
        <f>-ROUND(B9*$D$3,2)</f>
        <v>-190547</v>
      </c>
      <c r="C62" s="35">
        <f aca="true" t="shared" si="19" ref="C62:J62">-ROUND(C9*$D$3,2)</f>
        <v>-269045</v>
      </c>
      <c r="D62" s="35">
        <f t="shared" si="19"/>
        <v>-245140</v>
      </c>
      <c r="E62" s="35">
        <f t="shared" si="19"/>
        <v>-175252</v>
      </c>
      <c r="F62" s="35">
        <f t="shared" si="19"/>
        <v>-201190.5</v>
      </c>
      <c r="G62" s="35">
        <f t="shared" si="19"/>
        <v>-246029</v>
      </c>
      <c r="H62" s="35">
        <f t="shared" si="19"/>
        <v>-232043</v>
      </c>
      <c r="I62" s="35">
        <f t="shared" si="19"/>
        <v>-42437.5</v>
      </c>
      <c r="J62" s="35">
        <f t="shared" si="19"/>
        <v>-83391</v>
      </c>
      <c r="K62" s="35">
        <f t="shared" si="18"/>
        <v>-1685075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-402.5</v>
      </c>
      <c r="C64" s="35">
        <v>-164.5</v>
      </c>
      <c r="D64" s="35">
        <v>-287</v>
      </c>
      <c r="E64" s="35">
        <v>-511</v>
      </c>
      <c r="F64" s="35">
        <v>-332.5</v>
      </c>
      <c r="G64" s="35">
        <v>-297.5</v>
      </c>
      <c r="H64" s="19">
        <v>0</v>
      </c>
      <c r="I64" s="19">
        <v>0</v>
      </c>
      <c r="J64" s="19">
        <v>0</v>
      </c>
      <c r="K64" s="35">
        <f t="shared" si="18"/>
        <v>-1995</v>
      </c>
    </row>
    <row r="65" spans="1:11" ht="18.75" customHeight="1">
      <c r="A65" s="12" t="s">
        <v>110</v>
      </c>
      <c r="B65" s="35">
        <v>-3822</v>
      </c>
      <c r="C65" s="35">
        <v>-2369.5</v>
      </c>
      <c r="D65" s="35">
        <v>-2075.5</v>
      </c>
      <c r="E65" s="35">
        <v>-3678.5</v>
      </c>
      <c r="F65" s="35">
        <v>-1519</v>
      </c>
      <c r="G65" s="35">
        <v>-1274</v>
      </c>
      <c r="H65" s="19">
        <v>0</v>
      </c>
      <c r="I65" s="19">
        <v>0</v>
      </c>
      <c r="J65" s="19">
        <v>0</v>
      </c>
      <c r="K65" s="35">
        <f t="shared" si="18"/>
        <v>-14738.5</v>
      </c>
    </row>
    <row r="66" spans="1:11" ht="18.75" customHeight="1">
      <c r="A66" s="12" t="s">
        <v>56</v>
      </c>
      <c r="B66" s="47">
        <v>-63495.13</v>
      </c>
      <c r="C66" s="47">
        <v>-12115.86</v>
      </c>
      <c r="D66" s="47">
        <v>-30483.78</v>
      </c>
      <c r="E66" s="47">
        <v>-98230.8</v>
      </c>
      <c r="F66" s="47">
        <v>-65104.06</v>
      </c>
      <c r="G66" s="47">
        <v>-75090.11</v>
      </c>
      <c r="H66" s="19">
        <v>0</v>
      </c>
      <c r="I66" s="19">
        <v>0</v>
      </c>
      <c r="J66" s="19">
        <v>0</v>
      </c>
      <c r="K66" s="35">
        <f t="shared" si="18"/>
        <v>-344519.74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-27567.09</v>
      </c>
      <c r="C68" s="35">
        <f t="shared" si="20"/>
        <v>-15191.179999999997</v>
      </c>
      <c r="D68" s="35">
        <f t="shared" si="20"/>
        <v>-57162.55</v>
      </c>
      <c r="E68" s="35">
        <f t="shared" si="20"/>
        <v>-60034.48</v>
      </c>
      <c r="F68" s="35">
        <f t="shared" si="20"/>
        <v>-74433.95999999999</v>
      </c>
      <c r="G68" s="35">
        <f t="shared" si="20"/>
        <v>-106422.23999999999</v>
      </c>
      <c r="H68" s="35">
        <f t="shared" si="20"/>
        <v>-22477.879999999997</v>
      </c>
      <c r="I68" s="35">
        <f t="shared" si="20"/>
        <v>-51934.82</v>
      </c>
      <c r="J68" s="35">
        <f t="shared" si="20"/>
        <v>-42148.65</v>
      </c>
      <c r="K68" s="35">
        <f t="shared" si="18"/>
        <v>-457372.85000000003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-31188.45</v>
      </c>
      <c r="C73" s="35">
        <v>-45275.6</v>
      </c>
      <c r="D73" s="35">
        <v>-42800.83</v>
      </c>
      <c r="E73" s="35">
        <v>-30014.52</v>
      </c>
      <c r="F73" s="35">
        <v>-41246.16</v>
      </c>
      <c r="G73" s="35">
        <v>-62852.81</v>
      </c>
      <c r="H73" s="35">
        <v>-30775.96</v>
      </c>
      <c r="I73" s="35">
        <v>-10819.19</v>
      </c>
      <c r="J73" s="35">
        <v>-22304.66</v>
      </c>
      <c r="K73" s="48">
        <f t="shared" si="18"/>
        <v>-317278.18</v>
      </c>
    </row>
    <row r="74" spans="1:11" ht="18.75" customHeight="1">
      <c r="A74" s="12" t="s">
        <v>63</v>
      </c>
      <c r="B74" s="35">
        <v>7493.43</v>
      </c>
      <c r="C74" s="35">
        <v>31220.66</v>
      </c>
      <c r="D74" s="35">
        <v>-892.93</v>
      </c>
      <c r="E74" s="35">
        <v>-8439.74</v>
      </c>
      <c r="F74" s="35">
        <v>-11607.86</v>
      </c>
      <c r="G74" s="35">
        <v>-17686.53</v>
      </c>
      <c r="H74" s="35">
        <v>5828.52</v>
      </c>
      <c r="I74" s="35">
        <v>-1931.78</v>
      </c>
      <c r="J74" s="35">
        <v>-3983.77</v>
      </c>
      <c r="K74" s="19">
        <f t="shared" si="18"/>
        <v>0</v>
      </c>
    </row>
    <row r="75" spans="1:11" ht="18.75" customHeight="1">
      <c r="A75" s="12" t="s">
        <v>64</v>
      </c>
      <c r="B75" s="35">
        <v>-2960.43</v>
      </c>
      <c r="C75" s="35">
        <v>-954</v>
      </c>
      <c r="D75" s="35">
        <v>-12217.29</v>
      </c>
      <c r="E75" s="35">
        <v>-8712</v>
      </c>
      <c r="F75" s="35">
        <v>-19639.11</v>
      </c>
      <c r="G75" s="35">
        <v>-24824.86</v>
      </c>
      <c r="H75" s="19">
        <v>0</v>
      </c>
      <c r="I75" s="19">
        <v>0</v>
      </c>
      <c r="J75" s="19">
        <v>0</v>
      </c>
      <c r="K75" s="48">
        <f t="shared" si="18"/>
        <v>-69307.69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-911.64</v>
      </c>
      <c r="C91" s="35">
        <v>-25.68</v>
      </c>
      <c r="D91" s="35">
        <v>-51.36</v>
      </c>
      <c r="E91" s="35">
        <v>-620.6</v>
      </c>
      <c r="F91" s="35">
        <v>-1519.4</v>
      </c>
      <c r="G91" s="35">
        <v>-1040.04</v>
      </c>
      <c r="H91" s="35">
        <v>2469.56</v>
      </c>
      <c r="I91" s="19">
        <v>0</v>
      </c>
      <c r="J91" s="35">
        <v>-890.24</v>
      </c>
      <c r="K91" s="35">
        <f t="shared" si="18"/>
        <v>-2589.4000000000005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-12247.62</v>
      </c>
      <c r="F92" s="19">
        <v>0</v>
      </c>
      <c r="G92" s="19">
        <v>0</v>
      </c>
      <c r="H92" s="19">
        <v>0</v>
      </c>
      <c r="I92" s="48">
        <v>-6987.29</v>
      </c>
      <c r="J92" s="48">
        <v>-14969.98</v>
      </c>
      <c r="K92" s="48">
        <f t="shared" si="18"/>
        <v>-34204.89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35">
        <v>-293452.12</v>
      </c>
      <c r="J94" s="19">
        <v>0</v>
      </c>
      <c r="K94" s="35">
        <f t="shared" si="18"/>
        <v>-293452.12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1164992.22</v>
      </c>
      <c r="C97" s="24">
        <f t="shared" si="21"/>
        <v>1879476.8700000006</v>
      </c>
      <c r="D97" s="24">
        <f t="shared" si="21"/>
        <v>2233025.73</v>
      </c>
      <c r="E97" s="24">
        <f t="shared" si="21"/>
        <v>1137909.7199999997</v>
      </c>
      <c r="F97" s="24">
        <f t="shared" si="21"/>
        <v>1603461.38</v>
      </c>
      <c r="G97" s="24">
        <f t="shared" si="21"/>
        <v>2225148.3800000004</v>
      </c>
      <c r="H97" s="24">
        <f t="shared" si="21"/>
        <v>1200269.8800000001</v>
      </c>
      <c r="I97" s="24">
        <f>+I98+I99</f>
        <v>166722.14999999997</v>
      </c>
      <c r="J97" s="24">
        <f>+J98+J99</f>
        <v>710772.31</v>
      </c>
      <c r="K97" s="48">
        <f>SUM(B97:J97)</f>
        <v>12321778.640000002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1147504.7</v>
      </c>
      <c r="C98" s="24">
        <f t="shared" si="22"/>
        <v>1857335.7300000007</v>
      </c>
      <c r="D98" s="24">
        <f t="shared" si="22"/>
        <v>2207626.54</v>
      </c>
      <c r="E98" s="24">
        <f t="shared" si="22"/>
        <v>1116889.5299999998</v>
      </c>
      <c r="F98" s="24">
        <f t="shared" si="22"/>
        <v>1581880.94</v>
      </c>
      <c r="G98" s="24">
        <f t="shared" si="22"/>
        <v>2197306.1900000004</v>
      </c>
      <c r="H98" s="24">
        <f t="shared" si="22"/>
        <v>1182048.52</v>
      </c>
      <c r="I98" s="24">
        <f t="shared" si="22"/>
        <v>166722.14999999997</v>
      </c>
      <c r="J98" s="24">
        <f t="shared" si="22"/>
        <v>697580.9400000001</v>
      </c>
      <c r="K98" s="48">
        <f>SUM(B98:J98)</f>
        <v>12154895.239999998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12321778.640000002</v>
      </c>
      <c r="L105" s="54"/>
    </row>
    <row r="106" spans="1:11" ht="18.75" customHeight="1">
      <c r="A106" s="26" t="s">
        <v>74</v>
      </c>
      <c r="B106" s="27">
        <v>158834.32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158834.32</v>
      </c>
    </row>
    <row r="107" spans="1:11" ht="18.75" customHeight="1">
      <c r="A107" s="26" t="s">
        <v>75</v>
      </c>
      <c r="B107" s="27">
        <v>1006157.89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1006157.89</v>
      </c>
    </row>
    <row r="108" spans="1:11" ht="18.75" customHeight="1">
      <c r="A108" s="26" t="s">
        <v>76</v>
      </c>
      <c r="B108" s="40">
        <v>0</v>
      </c>
      <c r="C108" s="27">
        <f>+C97</f>
        <v>1879476.8700000006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1879476.8700000006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2233025.73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2233025.73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1137909.7199999997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1137909.7199999997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302751.21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302751.21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560482.69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560482.69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740227.48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740227.48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680640.8</v>
      </c>
      <c r="H114" s="40">
        <v>0</v>
      </c>
      <c r="I114" s="40">
        <v>0</v>
      </c>
      <c r="J114" s="40">
        <v>0</v>
      </c>
      <c r="K114" s="41">
        <f t="shared" si="24"/>
        <v>680640.8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52541.38</v>
      </c>
      <c r="H115" s="40">
        <v>0</v>
      </c>
      <c r="I115" s="40">
        <v>0</v>
      </c>
      <c r="J115" s="40">
        <v>0</v>
      </c>
      <c r="K115" s="41">
        <f t="shared" si="24"/>
        <v>52541.38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356874.89</v>
      </c>
      <c r="H116" s="40">
        <v>0</v>
      </c>
      <c r="I116" s="40">
        <v>0</v>
      </c>
      <c r="J116" s="40">
        <v>0</v>
      </c>
      <c r="K116" s="41">
        <f t="shared" si="24"/>
        <v>356874.89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288462.31</v>
      </c>
      <c r="H117" s="40">
        <v>0</v>
      </c>
      <c r="I117" s="40">
        <v>0</v>
      </c>
      <c r="J117" s="40">
        <v>0</v>
      </c>
      <c r="K117" s="41">
        <f t="shared" si="24"/>
        <v>288462.31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846629.01</v>
      </c>
      <c r="H118" s="40">
        <v>0</v>
      </c>
      <c r="I118" s="40">
        <v>0</v>
      </c>
      <c r="J118" s="40">
        <v>0</v>
      </c>
      <c r="K118" s="41">
        <f t="shared" si="24"/>
        <v>846629.01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438597.53</v>
      </c>
      <c r="I119" s="40">
        <v>0</v>
      </c>
      <c r="J119" s="40">
        <v>0</v>
      </c>
      <c r="K119" s="41">
        <f t="shared" si="24"/>
        <v>438597.53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761672.35</v>
      </c>
      <c r="I120" s="40">
        <v>0</v>
      </c>
      <c r="J120" s="40">
        <v>0</v>
      </c>
      <c r="K120" s="41">
        <f t="shared" si="24"/>
        <v>761672.35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166722.14999999997</v>
      </c>
      <c r="J121" s="40">
        <v>0</v>
      </c>
      <c r="K121" s="41">
        <f t="shared" si="24"/>
        <v>166722.14999999997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710772.31</v>
      </c>
      <c r="K122" s="44">
        <f t="shared" si="24"/>
        <v>710772.31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2015-03-05T19:32:45Z</dcterms:modified>
  <cp:category/>
  <cp:version/>
  <cp:contentType/>
  <cp:contentStatus/>
</cp:coreProperties>
</file>