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<sst xmlns="http://schemas.openxmlformats.org/spreadsheetml/2006/main" count="126" uniqueCount="126">
  <si>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</si>
  <si>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</si>
  <si>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</si>
  <si>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</si>
  <si>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</si>
  <si>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</si>
  <si>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</si>
  <si>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</si>
  <si>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</si>
  <si>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</si>
  <si>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</si>
  <si>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</si>
  <si>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</si>
  <si>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</si>
  <si>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</si>
  <si>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</si>
  <si>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</si>
  <si>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</si>
  <si>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</si>
  <si>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</si>
  <si>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</si>
  <si>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</si>
  <si>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</si>
  <si>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</si>
  <si>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</si>
  <si>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</si>
  <si>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</si>
  <si>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</si>
  <si>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</si>
  <si>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</si>
  <si>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</si>
  <si>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</si>
  <si>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</si>
  <si>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</si>
  <si>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</si>
  <si>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</si>
  <si>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</si>
  <si>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</si>
  <si>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</si>
  <si>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</si>
  <si>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</si>
  <si>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</si>
  <si>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</si>
  <si>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</si>
  <si>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</si>
  <si>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</si>
  <si>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</si>
  <si>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</si>
  <si>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</si>
  <si>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</si>
  <si>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</si>
  <si>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</si>
  <si>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</si>
  <si>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</si>
  <si>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</si>
  <si>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</si>
  <si>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</si>
  <si>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</si>
  <si>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</si>
  <si>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</si>
  <si>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</si>
  <si>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</si>
  <si>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</si>
  <si>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</si>
  <si>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</si>
  <si>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</si>
  <si>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</si>
  <si>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</si>
  <si>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</si>
  <si>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</si>
  <si>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</si>
  <si>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</si>
  <si>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</si>
  <si>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</si>
  <si>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</si>
  <si>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</si>
  <si>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</si>
  <si>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</si>
  <si>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</si>
  <si>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</si>
  <si>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</si>
  <si>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</si>
  <si>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</si>
  <si>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</si>
  <si>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</si>
  <si>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</si>
  <si>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</si>
  <si>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</si>
  <si>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</si>
  <si>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</si>
  <si>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</si>
  <si>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</si>
  <si>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</si>
  <si>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</si>
  <si>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</si>
  <si>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</si>
  <si>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</si>
  <si>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</si>
  <si>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</si>
  <si>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</si>
  <si>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</si>
  <si>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</si>
  <si>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</si>
  <si>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</si>
  <si>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</si>
  <si>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</si>
  <si>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</si>
  <si>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</si>
  <si>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</si>
  <si>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</si>
  <si>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</si>
  <si>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</si>
  <si>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</si>
  <si>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</si>
  <si>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</si>
  <si>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</si>
  <si>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</si>
  <si>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</si>
  <si>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</si>
  <si>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</si>
  <si>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</si>
  <si>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</si>
  <si>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</si>
  <si>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</si>
  <si>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</si>
  <si>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25/02/15 - VENCIMENTO 04/03/15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</si>
</sst>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593989</v>
      </c>
      <c r="C7" s="9">
        <f t="shared" si="0"/>
        <v>757960</v>
      </c>
      <c r="D7" s="9">
        <f t="shared" si="0"/>
        <v>801887</v>
      </c>
      <c r="E7" s="9">
        <f t="shared" si="0"/>
        <v>511940</v>
      </c>
      <c r="F7" s="9">
        <f t="shared" si="0"/>
        <v>742241</v>
      </c>
      <c r="G7" s="9">
        <f t="shared" si="0"/>
        <v>1222266</v>
      </c>
      <c r="H7" s="9">
        <f t="shared" si="0"/>
        <v>565161</v>
      </c>
      <c r="I7" s="9">
        <f t="shared" si="0"/>
        <v>115505</v>
      </c>
      <c r="J7" s="9">
        <f t="shared" si="0"/>
        <v>304683</v>
      </c>
      <c r="K7" s="9">
        <f t="shared" si="0"/>
        <v>5615632</v>
      </c>
      <c r="L7" s="52"/>
    </row>
    <row r="8" spans="1:11" ht="17.25" customHeight="1">
      <c r="A8" s="10" t="s">
        <v>103</v>
      </c>
      <c r="B8" s="11">
        <f>B9+B12+B16</f>
        <v>354175</v>
      </c>
      <c r="C8" s="11">
        <f aca="true" t="shared" si="1" ref="C8:J8">C9+C12+C16</f>
        <v>462570</v>
      </c>
      <c r="D8" s="11">
        <f t="shared" si="1"/>
        <v>460978</v>
      </c>
      <c r="E8" s="11">
        <f t="shared" si="1"/>
        <v>307384</v>
      </c>
      <c r="F8" s="11">
        <f t="shared" si="1"/>
        <v>419057</v>
      </c>
      <c r="G8" s="11">
        <f t="shared" si="1"/>
        <v>669378</v>
      </c>
      <c r="H8" s="11">
        <f t="shared" si="1"/>
        <v>351987</v>
      </c>
      <c r="I8" s="11">
        <f t="shared" si="1"/>
        <v>62392</v>
      </c>
      <c r="J8" s="11">
        <f t="shared" si="1"/>
        <v>173931</v>
      </c>
      <c r="K8" s="11">
        <f>SUM(B8:J8)</f>
        <v>3261852</v>
      </c>
    </row>
    <row r="9" spans="1:11" ht="17.25" customHeight="1">
      <c r="A9" s="15" t="s">
        <v>17</v>
      </c>
      <c r="B9" s="13">
        <f>+B10+B11</f>
        <v>51076</v>
      </c>
      <c r="C9" s="13">
        <f aca="true" t="shared" si="2" ref="C9:J9">+C10+C11</f>
        <v>69352</v>
      </c>
      <c r="D9" s="13">
        <f t="shared" si="2"/>
        <v>62953</v>
      </c>
      <c r="E9" s="13">
        <f t="shared" si="2"/>
        <v>43286</v>
      </c>
      <c r="F9" s="13">
        <f t="shared" si="2"/>
        <v>53003</v>
      </c>
      <c r="G9" s="13">
        <f t="shared" si="2"/>
        <v>68167</v>
      </c>
      <c r="H9" s="13">
        <f t="shared" si="2"/>
        <v>62723</v>
      </c>
      <c r="I9" s="13">
        <f t="shared" si="2"/>
        <v>10884</v>
      </c>
      <c r="J9" s="13">
        <f t="shared" si="2"/>
        <v>20937</v>
      </c>
      <c r="K9" s="11">
        <f>SUM(B9:J9)</f>
        <v>442381</v>
      </c>
    </row>
    <row r="10" spans="1:11" ht="17.25" customHeight="1">
      <c r="A10" s="29" t="s">
        <v>18</v>
      </c>
      <c r="B10" s="13">
        <v>51076</v>
      </c>
      <c r="C10" s="13">
        <v>69352</v>
      </c>
      <c r="D10" s="13">
        <v>62953</v>
      </c>
      <c r="E10" s="13">
        <v>43286</v>
      </c>
      <c r="F10" s="13">
        <v>53003</v>
      </c>
      <c r="G10" s="13">
        <v>68167</v>
      </c>
      <c r="H10" s="13">
        <v>62723</v>
      </c>
      <c r="I10" s="13">
        <v>10884</v>
      </c>
      <c r="J10" s="13">
        <v>20937</v>
      </c>
      <c r="K10" s="11">
        <f>SUM(B10:J10)</f>
        <v>442381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286972</v>
      </c>
      <c r="C12" s="17">
        <f t="shared" si="3"/>
        <v>371524</v>
      </c>
      <c r="D12" s="17">
        <f t="shared" si="3"/>
        <v>377708</v>
      </c>
      <c r="E12" s="17">
        <f t="shared" si="3"/>
        <v>250758</v>
      </c>
      <c r="F12" s="17">
        <f t="shared" si="3"/>
        <v>347318</v>
      </c>
      <c r="G12" s="17">
        <f t="shared" si="3"/>
        <v>571725</v>
      </c>
      <c r="H12" s="17">
        <f t="shared" si="3"/>
        <v>274924</v>
      </c>
      <c r="I12" s="17">
        <f t="shared" si="3"/>
        <v>48121</v>
      </c>
      <c r="J12" s="17">
        <f t="shared" si="3"/>
        <v>145001</v>
      </c>
      <c r="K12" s="11">
        <f aca="true" t="shared" si="4" ref="K12:K27">SUM(B12:J12)</f>
        <v>2674051</v>
      </c>
    </row>
    <row r="13" spans="1:13" ht="17.25" customHeight="1">
      <c r="A13" s="14" t="s">
        <v>20</v>
      </c>
      <c r="B13" s="13">
        <v>144973</v>
      </c>
      <c r="C13" s="13">
        <v>200256</v>
      </c>
      <c r="D13" s="13">
        <v>205897</v>
      </c>
      <c r="E13" s="13">
        <v>133851</v>
      </c>
      <c r="F13" s="13">
        <v>187311</v>
      </c>
      <c r="G13" s="13">
        <v>293382</v>
      </c>
      <c r="H13" s="13">
        <v>136076</v>
      </c>
      <c r="I13" s="13">
        <v>27908</v>
      </c>
      <c r="J13" s="13">
        <v>79577</v>
      </c>
      <c r="K13" s="11">
        <f t="shared" si="4"/>
        <v>1409231</v>
      </c>
      <c r="L13" s="52"/>
      <c r="M13" s="53"/>
    </row>
    <row r="14" spans="1:12" ht="17.25" customHeight="1">
      <c r="A14" s="14" t="s">
        <v>21</v>
      </c>
      <c r="B14" s="13">
        <v>124508</v>
      </c>
      <c r="C14" s="13">
        <v>146388</v>
      </c>
      <c r="D14" s="13">
        <v>146684</v>
      </c>
      <c r="E14" s="13">
        <v>102425</v>
      </c>
      <c r="F14" s="13">
        <v>140676</v>
      </c>
      <c r="G14" s="13">
        <v>251295</v>
      </c>
      <c r="H14" s="13">
        <v>119616</v>
      </c>
      <c r="I14" s="13">
        <v>16470</v>
      </c>
      <c r="J14" s="13">
        <v>56500</v>
      </c>
      <c r="K14" s="11">
        <f t="shared" si="4"/>
        <v>1104562</v>
      </c>
      <c r="L14" s="52"/>
    </row>
    <row r="15" spans="1:11" ht="17.25" customHeight="1">
      <c r="A15" s="14" t="s">
        <v>22</v>
      </c>
      <c r="B15" s="13">
        <v>17491</v>
      </c>
      <c r="C15" s="13">
        <v>24880</v>
      </c>
      <c r="D15" s="13">
        <v>25127</v>
      </c>
      <c r="E15" s="13">
        <v>14482</v>
      </c>
      <c r="F15" s="13">
        <v>19331</v>
      </c>
      <c r="G15" s="13">
        <v>27048</v>
      </c>
      <c r="H15" s="13">
        <v>19232</v>
      </c>
      <c r="I15" s="13">
        <v>3743</v>
      </c>
      <c r="J15" s="13">
        <v>8924</v>
      </c>
      <c r="K15" s="11">
        <f t="shared" si="4"/>
        <v>160258</v>
      </c>
    </row>
    <row r="16" spans="1:11" ht="17.25" customHeight="1">
      <c r="A16" s="15" t="s">
        <v>99</v>
      </c>
      <c r="B16" s="13">
        <f>B17+B18+B19</f>
        <v>16127</v>
      </c>
      <c r="C16" s="13">
        <f aca="true" t="shared" si="5" ref="C16:J16">C17+C18+C19</f>
        <v>21694</v>
      </c>
      <c r="D16" s="13">
        <f t="shared" si="5"/>
        <v>20317</v>
      </c>
      <c r="E16" s="13">
        <f t="shared" si="5"/>
        <v>13340</v>
      </c>
      <c r="F16" s="13">
        <f t="shared" si="5"/>
        <v>18736</v>
      </c>
      <c r="G16" s="13">
        <f t="shared" si="5"/>
        <v>29486</v>
      </c>
      <c r="H16" s="13">
        <f t="shared" si="5"/>
        <v>14340</v>
      </c>
      <c r="I16" s="13">
        <f t="shared" si="5"/>
        <v>3387</v>
      </c>
      <c r="J16" s="13">
        <f t="shared" si="5"/>
        <v>7993</v>
      </c>
      <c r="K16" s="11">
        <f t="shared" si="4"/>
        <v>145420</v>
      </c>
    </row>
    <row r="17" spans="1:11" ht="17.25" customHeight="1">
      <c r="A17" s="14" t="s">
        <v>100</v>
      </c>
      <c r="B17" s="13">
        <v>7638</v>
      </c>
      <c r="C17" s="13">
        <v>10618</v>
      </c>
      <c r="D17" s="13">
        <v>9405</v>
      </c>
      <c r="E17" s="13">
        <v>7016</v>
      </c>
      <c r="F17" s="13">
        <v>9486</v>
      </c>
      <c r="G17" s="13">
        <v>16425</v>
      </c>
      <c r="H17" s="13">
        <v>8325</v>
      </c>
      <c r="I17" s="13">
        <v>1711</v>
      </c>
      <c r="J17" s="13">
        <v>3632</v>
      </c>
      <c r="K17" s="11">
        <f t="shared" si="4"/>
        <v>74256</v>
      </c>
    </row>
    <row r="18" spans="1:11" ht="17.25" customHeight="1">
      <c r="A18" s="14" t="s">
        <v>101</v>
      </c>
      <c r="B18" s="13">
        <v>656</v>
      </c>
      <c r="C18" s="13">
        <v>856</v>
      </c>
      <c r="D18" s="13">
        <v>719</v>
      </c>
      <c r="E18" s="13">
        <v>733</v>
      </c>
      <c r="F18" s="13">
        <v>809</v>
      </c>
      <c r="G18" s="13">
        <v>1465</v>
      </c>
      <c r="H18" s="13">
        <v>660</v>
      </c>
      <c r="I18" s="13">
        <v>120</v>
      </c>
      <c r="J18" s="13">
        <v>270</v>
      </c>
      <c r="K18" s="11">
        <f t="shared" si="4"/>
        <v>6288</v>
      </c>
    </row>
    <row r="19" spans="1:11" ht="17.25" customHeight="1">
      <c r="A19" s="14" t="s">
        <v>102</v>
      </c>
      <c r="B19" s="13">
        <v>7833</v>
      </c>
      <c r="C19" s="13">
        <v>10220</v>
      </c>
      <c r="D19" s="13">
        <v>10193</v>
      </c>
      <c r="E19" s="13">
        <v>5591</v>
      </c>
      <c r="F19" s="13">
        <v>8441</v>
      </c>
      <c r="G19" s="13">
        <v>11596</v>
      </c>
      <c r="H19" s="13">
        <v>5355</v>
      </c>
      <c r="I19" s="13">
        <v>1556</v>
      </c>
      <c r="J19" s="13">
        <v>4091</v>
      </c>
      <c r="K19" s="11">
        <f t="shared" si="4"/>
        <v>64876</v>
      </c>
    </row>
    <row r="20" spans="1:11" ht="17.25" customHeight="1">
      <c r="A20" s="16" t="s">
        <v>23</v>
      </c>
      <c r="B20" s="11">
        <f>+B21+B22+B23</f>
        <v>189555</v>
      </c>
      <c r="C20" s="11">
        <f aca="true" t="shared" si="6" ref="C20:J20">+C21+C22+C23</f>
        <v>217994</v>
      </c>
      <c r="D20" s="11">
        <f t="shared" si="6"/>
        <v>250118</v>
      </c>
      <c r="E20" s="11">
        <f t="shared" si="6"/>
        <v>152451</v>
      </c>
      <c r="F20" s="11">
        <f t="shared" si="6"/>
        <v>254220</v>
      </c>
      <c r="G20" s="11">
        <f t="shared" si="6"/>
        <v>469156</v>
      </c>
      <c r="H20" s="11">
        <f t="shared" si="6"/>
        <v>164117</v>
      </c>
      <c r="I20" s="11">
        <f t="shared" si="6"/>
        <v>37323</v>
      </c>
      <c r="J20" s="11">
        <f t="shared" si="6"/>
        <v>91241</v>
      </c>
      <c r="K20" s="11">
        <f t="shared" si="4"/>
        <v>1826175</v>
      </c>
    </row>
    <row r="21" spans="1:12" ht="17.25" customHeight="1">
      <c r="A21" s="12" t="s">
        <v>24</v>
      </c>
      <c r="B21" s="13">
        <v>110312</v>
      </c>
      <c r="C21" s="13">
        <v>137931</v>
      </c>
      <c r="D21" s="13">
        <v>156602</v>
      </c>
      <c r="E21" s="13">
        <v>94420</v>
      </c>
      <c r="F21" s="13">
        <v>155630</v>
      </c>
      <c r="G21" s="13">
        <v>268934</v>
      </c>
      <c r="H21" s="13">
        <v>99997</v>
      </c>
      <c r="I21" s="13">
        <v>24356</v>
      </c>
      <c r="J21" s="13">
        <v>56678</v>
      </c>
      <c r="K21" s="11">
        <f t="shared" si="4"/>
        <v>1104860</v>
      </c>
      <c r="L21" s="52"/>
    </row>
    <row r="22" spans="1:12" ht="17.25" customHeight="1">
      <c r="A22" s="12" t="s">
        <v>25</v>
      </c>
      <c r="B22" s="13">
        <v>70238</v>
      </c>
      <c r="C22" s="13">
        <v>69393</v>
      </c>
      <c r="D22" s="13">
        <v>80927</v>
      </c>
      <c r="E22" s="13">
        <v>51842</v>
      </c>
      <c r="F22" s="13">
        <v>88443</v>
      </c>
      <c r="G22" s="13">
        <v>183485</v>
      </c>
      <c r="H22" s="13">
        <v>56440</v>
      </c>
      <c r="I22" s="13">
        <v>11113</v>
      </c>
      <c r="J22" s="13">
        <v>30024</v>
      </c>
      <c r="K22" s="11">
        <f t="shared" si="4"/>
        <v>641905</v>
      </c>
      <c r="L22" s="52"/>
    </row>
    <row r="23" spans="1:11" ht="17.25" customHeight="1">
      <c r="A23" s="12" t="s">
        <v>26</v>
      </c>
      <c r="B23" s="13">
        <v>9005</v>
      </c>
      <c r="C23" s="13">
        <v>10670</v>
      </c>
      <c r="D23" s="13">
        <v>12589</v>
      </c>
      <c r="E23" s="13">
        <v>6189</v>
      </c>
      <c r="F23" s="13">
        <v>10147</v>
      </c>
      <c r="G23" s="13">
        <v>16737</v>
      </c>
      <c r="H23" s="13">
        <v>7680</v>
      </c>
      <c r="I23" s="13">
        <v>1854</v>
      </c>
      <c r="J23" s="13">
        <v>4539</v>
      </c>
      <c r="K23" s="11">
        <f t="shared" si="4"/>
        <v>79410</v>
      </c>
    </row>
    <row r="24" spans="1:11" ht="17.25" customHeight="1">
      <c r="A24" s="16" t="s">
        <v>27</v>
      </c>
      <c r="B24" s="13">
        <v>50259</v>
      </c>
      <c r="C24" s="13">
        <v>77396</v>
      </c>
      <c r="D24" s="13">
        <v>90791</v>
      </c>
      <c r="E24" s="13">
        <v>52105</v>
      </c>
      <c r="F24" s="13">
        <v>68964</v>
      </c>
      <c r="G24" s="13">
        <v>83732</v>
      </c>
      <c r="H24" s="13">
        <v>41437</v>
      </c>
      <c r="I24" s="13">
        <v>15790</v>
      </c>
      <c r="J24" s="13">
        <v>39511</v>
      </c>
      <c r="K24" s="11">
        <f t="shared" si="4"/>
        <v>519985</v>
      </c>
    </row>
    <row r="25" spans="1:12" ht="17.25" customHeight="1">
      <c r="A25" s="12" t="s">
        <v>28</v>
      </c>
      <c r="B25" s="13">
        <v>32166</v>
      </c>
      <c r="C25" s="13">
        <v>49533</v>
      </c>
      <c r="D25" s="13">
        <v>58106</v>
      </c>
      <c r="E25" s="13">
        <v>33347</v>
      </c>
      <c r="F25" s="13">
        <v>44137</v>
      </c>
      <c r="G25" s="13">
        <v>53588</v>
      </c>
      <c r="H25" s="13">
        <v>26520</v>
      </c>
      <c r="I25" s="13">
        <v>10106</v>
      </c>
      <c r="J25" s="13">
        <v>25287</v>
      </c>
      <c r="K25" s="11">
        <f t="shared" si="4"/>
        <v>332790</v>
      </c>
      <c r="L25" s="52"/>
    </row>
    <row r="26" spans="1:12" ht="17.25" customHeight="1">
      <c r="A26" s="12" t="s">
        <v>29</v>
      </c>
      <c r="B26" s="13">
        <v>18093</v>
      </c>
      <c r="C26" s="13">
        <v>27863</v>
      </c>
      <c r="D26" s="13">
        <v>32685</v>
      </c>
      <c r="E26" s="13">
        <v>18758</v>
      </c>
      <c r="F26" s="13">
        <v>24827</v>
      </c>
      <c r="G26" s="13">
        <v>30144</v>
      </c>
      <c r="H26" s="13">
        <v>14917</v>
      </c>
      <c r="I26" s="13">
        <v>5684</v>
      </c>
      <c r="J26" s="13">
        <v>14224</v>
      </c>
      <c r="K26" s="11">
        <f t="shared" si="4"/>
        <v>187195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7620</v>
      </c>
      <c r="I27" s="11">
        <v>0</v>
      </c>
      <c r="J27" s="11">
        <v>0</v>
      </c>
      <c r="K27" s="11">
        <f t="shared" si="4"/>
        <v>7620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2.41019966</v>
      </c>
      <c r="C29" s="60">
        <f aca="true" t="shared" si="7" ref="C29:J29">SUM(C30:C33)</f>
        <v>2.74923912</v>
      </c>
      <c r="D29" s="60">
        <f t="shared" si="7"/>
        <v>3.09558674</v>
      </c>
      <c r="E29" s="60">
        <f t="shared" si="7"/>
        <v>2.63243237</v>
      </c>
      <c r="F29" s="60">
        <f t="shared" si="7"/>
        <v>2.55550152</v>
      </c>
      <c r="G29" s="60">
        <f t="shared" si="7"/>
        <v>2.19774852</v>
      </c>
      <c r="H29" s="60">
        <f t="shared" si="7"/>
        <v>2.519657</v>
      </c>
      <c r="I29" s="60">
        <f t="shared" si="7"/>
        <v>4.473838</v>
      </c>
      <c r="J29" s="60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-0.00350034</v>
      </c>
      <c r="C32" s="62">
        <v>-0.00386688</v>
      </c>
      <c r="D32" s="62">
        <v>-0.00391326</v>
      </c>
      <c r="E32" s="62">
        <v>-0.00356763</v>
      </c>
      <c r="F32" s="62">
        <v>-0.00349848</v>
      </c>
      <c r="G32" s="62">
        <v>-0.00365148</v>
      </c>
      <c r="H32" s="62">
        <v>-0.004543</v>
      </c>
      <c r="I32" s="62">
        <v>-0.006862</v>
      </c>
      <c r="J32" s="62">
        <v>-0.00130302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11528.5</v>
      </c>
      <c r="I35" s="19">
        <v>0</v>
      </c>
      <c r="J35" s="19">
        <v>0</v>
      </c>
      <c r="K35" s="23">
        <f>SUM(B35:J35)</f>
        <v>11528.5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2914.68</v>
      </c>
      <c r="C39" s="23">
        <f aca="true" t="shared" si="8" ref="C39:J39">+C43</f>
        <v>4309.96</v>
      </c>
      <c r="D39" s="23">
        <f t="shared" si="8"/>
        <v>4442.64</v>
      </c>
      <c r="E39" s="19">
        <f t="shared" si="8"/>
        <v>2683.56</v>
      </c>
      <c r="F39" s="23">
        <f t="shared" si="8"/>
        <v>3869.12</v>
      </c>
      <c r="G39" s="23">
        <f t="shared" si="8"/>
        <v>6201.72</v>
      </c>
      <c r="H39" s="23">
        <f t="shared" si="8"/>
        <v>3535.28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30486.44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2914.68</v>
      </c>
      <c r="C43" s="65">
        <f>ROUND(C44*C45,2)</f>
        <v>4309.96</v>
      </c>
      <c r="D43" s="65">
        <f aca="true" t="shared" si="10" ref="D43:J43">ROUND(D44*D45,2)</f>
        <v>4442.64</v>
      </c>
      <c r="E43" s="65">
        <f t="shared" si="10"/>
        <v>2683.56</v>
      </c>
      <c r="F43" s="65">
        <f t="shared" si="10"/>
        <v>3869.12</v>
      </c>
      <c r="G43" s="65">
        <f t="shared" si="10"/>
        <v>6201.72</v>
      </c>
      <c r="H43" s="65">
        <f t="shared" si="10"/>
        <v>3535.28</v>
      </c>
      <c r="I43" s="65">
        <f t="shared" si="10"/>
        <v>1065.72</v>
      </c>
      <c r="J43" s="65">
        <f t="shared" si="10"/>
        <v>1463.76</v>
      </c>
      <c r="K43" s="65">
        <f t="shared" si="9"/>
        <v>30486.44</v>
      </c>
    </row>
    <row r="44" spans="1:11" ht="17.25" customHeight="1">
      <c r="A44" s="66" t="s">
        <v>43</v>
      </c>
      <c r="B44" s="67">
        <v>681</v>
      </c>
      <c r="C44" s="67">
        <v>1007</v>
      </c>
      <c r="D44" s="67">
        <v>1038</v>
      </c>
      <c r="E44" s="67">
        <v>627</v>
      </c>
      <c r="F44" s="67">
        <v>904</v>
      </c>
      <c r="G44" s="67">
        <v>1449</v>
      </c>
      <c r="H44" s="67">
        <v>826</v>
      </c>
      <c r="I44" s="67">
        <v>249</v>
      </c>
      <c r="J44" s="67">
        <v>342</v>
      </c>
      <c r="K44" s="67">
        <f t="shared" si="9"/>
        <v>7123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1452034.29</v>
      </c>
      <c r="C47" s="22">
        <f aca="true" t="shared" si="11" ref="C47:H47">+C48+C56</f>
        <v>2110264.3800000004</v>
      </c>
      <c r="D47" s="22">
        <f t="shared" si="11"/>
        <v>2512152.5999999996</v>
      </c>
      <c r="E47" s="22">
        <f t="shared" si="11"/>
        <v>1371351.1800000002</v>
      </c>
      <c r="F47" s="22">
        <f t="shared" si="11"/>
        <v>1922247.56</v>
      </c>
      <c r="G47" s="22">
        <f t="shared" si="11"/>
        <v>2720277.2</v>
      </c>
      <c r="H47" s="22">
        <f t="shared" si="11"/>
        <v>1457297.01</v>
      </c>
      <c r="I47" s="22">
        <f>+I48+I56</f>
        <v>517816.37</v>
      </c>
      <c r="J47" s="22">
        <f>+J48+J56</f>
        <v>823709.45</v>
      </c>
      <c r="K47" s="22">
        <f>SUM(B47:J47)</f>
        <v>14887150.04</v>
      </c>
    </row>
    <row r="48" spans="1:11" ht="17.25" customHeight="1">
      <c r="A48" s="16" t="s">
        <v>46</v>
      </c>
      <c r="B48" s="23">
        <f>SUM(B49:B55)</f>
        <v>1434546.77</v>
      </c>
      <c r="C48" s="23">
        <f aca="true" t="shared" si="12" ref="C48:H48">SUM(C49:C55)</f>
        <v>2088123.2400000002</v>
      </c>
      <c r="D48" s="23">
        <f t="shared" si="12"/>
        <v>2486753.4099999997</v>
      </c>
      <c r="E48" s="23">
        <f t="shared" si="12"/>
        <v>1350330.9900000002</v>
      </c>
      <c r="F48" s="23">
        <f t="shared" si="12"/>
        <v>1900667.12</v>
      </c>
      <c r="G48" s="23">
        <f t="shared" si="12"/>
        <v>2692435.0100000002</v>
      </c>
      <c r="H48" s="23">
        <f t="shared" si="12"/>
        <v>1439075.65</v>
      </c>
      <c r="I48" s="23">
        <f>SUM(I49:I55)</f>
        <v>517816.37</v>
      </c>
      <c r="J48" s="23">
        <f>SUM(J49:J55)</f>
        <v>810518.08</v>
      </c>
      <c r="K48" s="23">
        <f aca="true" t="shared" si="13" ref="K48:K56">SUM(B48:J48)</f>
        <v>14720266.64</v>
      </c>
    </row>
    <row r="49" spans="1:11" ht="17.25" customHeight="1">
      <c r="A49" s="34" t="s">
        <v>47</v>
      </c>
      <c r="B49" s="23">
        <f aca="true" t="shared" si="14" ref="B49:H49">ROUND(B30*B7,2)</f>
        <v>1433711.25</v>
      </c>
      <c r="C49" s="23">
        <f t="shared" si="14"/>
        <v>2082116.12</v>
      </c>
      <c r="D49" s="23">
        <f t="shared" si="14"/>
        <v>2485448.76</v>
      </c>
      <c r="E49" s="23">
        <f t="shared" si="14"/>
        <v>1349473.84</v>
      </c>
      <c r="F49" s="23">
        <f t="shared" si="14"/>
        <v>1899394.72</v>
      </c>
      <c r="G49" s="23">
        <f t="shared" si="14"/>
        <v>2690696.37</v>
      </c>
      <c r="H49" s="23">
        <f t="shared" si="14"/>
        <v>1426579.4</v>
      </c>
      <c r="I49" s="23">
        <f>ROUND(I30*I7,2)</f>
        <v>517543.25</v>
      </c>
      <c r="J49" s="23">
        <f>ROUND(J30*J7,2)</f>
        <v>809451.33</v>
      </c>
      <c r="K49" s="23">
        <f t="shared" si="13"/>
        <v>14694415.04</v>
      </c>
    </row>
    <row r="50" spans="1:11" ht="17.25" customHeight="1">
      <c r="A50" s="34" t="s">
        <v>48</v>
      </c>
      <c r="B50" s="19">
        <v>0</v>
      </c>
      <c r="C50" s="23">
        <f>ROUND(C31*C7,2)</f>
        <v>4628.1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4628.1</v>
      </c>
    </row>
    <row r="51" spans="1:11" ht="17.25" customHeight="1">
      <c r="A51" s="68" t="s">
        <v>110</v>
      </c>
      <c r="B51" s="69">
        <f>ROUND(B32*B7,2)</f>
        <v>-2079.16</v>
      </c>
      <c r="C51" s="69">
        <f>ROUND(C32*C7,2)</f>
        <v>-2930.94</v>
      </c>
      <c r="D51" s="69">
        <f aca="true" t="shared" si="15" ref="D51:J51">ROUND(D32*D7,2)</f>
        <v>-3137.99</v>
      </c>
      <c r="E51" s="69">
        <f t="shared" si="15"/>
        <v>-1826.41</v>
      </c>
      <c r="F51" s="69">
        <f t="shared" si="15"/>
        <v>-2596.72</v>
      </c>
      <c r="G51" s="69">
        <f t="shared" si="15"/>
        <v>-4463.08</v>
      </c>
      <c r="H51" s="69">
        <f t="shared" si="15"/>
        <v>-2567.53</v>
      </c>
      <c r="I51" s="69">
        <f t="shared" si="15"/>
        <v>-792.6</v>
      </c>
      <c r="J51" s="69">
        <f t="shared" si="15"/>
        <v>-397.01</v>
      </c>
      <c r="K51" s="69">
        <f>SUM(B51:J51)</f>
        <v>-20791.439999999995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11528.5</v>
      </c>
      <c r="I53" s="31">
        <f>+I35</f>
        <v>0</v>
      </c>
      <c r="J53" s="31">
        <f>+J35</f>
        <v>0</v>
      </c>
      <c r="K53" s="23">
        <f t="shared" si="13"/>
        <v>11528.5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2914.68</v>
      </c>
      <c r="C55" s="36">
        <v>4309.96</v>
      </c>
      <c r="D55" s="36">
        <v>4442.64</v>
      </c>
      <c r="E55" s="19">
        <v>2683.56</v>
      </c>
      <c r="F55" s="36">
        <v>3869.12</v>
      </c>
      <c r="G55" s="36">
        <v>6201.72</v>
      </c>
      <c r="H55" s="36">
        <v>3535.28</v>
      </c>
      <c r="I55" s="36">
        <v>1065.72</v>
      </c>
      <c r="J55" s="19">
        <v>1463.76</v>
      </c>
      <c r="K55" s="23">
        <f t="shared" si="13"/>
        <v>30486.44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-272162.54</v>
      </c>
      <c r="C60" s="35">
        <f t="shared" si="16"/>
        <v>-277893.14999999997</v>
      </c>
      <c r="D60" s="35">
        <f t="shared" si="16"/>
        <v>-285878.14999999997</v>
      </c>
      <c r="E60" s="35">
        <f t="shared" si="16"/>
        <v>-320045.57</v>
      </c>
      <c r="F60" s="35">
        <f t="shared" si="16"/>
        <v>-279979.7</v>
      </c>
      <c r="G60" s="35">
        <f t="shared" si="16"/>
        <v>-367853.3</v>
      </c>
      <c r="H60" s="35">
        <f t="shared" si="16"/>
        <v>-235260.88</v>
      </c>
      <c r="I60" s="35">
        <f t="shared" si="16"/>
        <v>-82224.64</v>
      </c>
      <c r="J60" s="35">
        <f t="shared" si="16"/>
        <v>-100066.47</v>
      </c>
      <c r="K60" s="35">
        <f>SUM(B60:J60)</f>
        <v>-2221364.4000000004</v>
      </c>
    </row>
    <row r="61" spans="1:11" ht="18.75" customHeight="1">
      <c r="A61" s="16" t="s">
        <v>78</v>
      </c>
      <c r="B61" s="35">
        <f aca="true" t="shared" si="17" ref="B61:J61">B62+B63+B64+B65+B66+B67</f>
        <v>-256585.44</v>
      </c>
      <c r="C61" s="35">
        <f t="shared" si="17"/>
        <v>-255496.83</v>
      </c>
      <c r="D61" s="35">
        <f t="shared" si="17"/>
        <v>-263726.99</v>
      </c>
      <c r="E61" s="35">
        <f t="shared" si="17"/>
        <v>-293964.26</v>
      </c>
      <c r="F61" s="35">
        <f t="shared" si="17"/>
        <v>-257993.59</v>
      </c>
      <c r="G61" s="35">
        <f t="shared" si="17"/>
        <v>-338347.73</v>
      </c>
      <c r="H61" s="35">
        <f t="shared" si="17"/>
        <v>-219569</v>
      </c>
      <c r="I61" s="35">
        <f t="shared" si="17"/>
        <v>-38094</v>
      </c>
      <c r="J61" s="35">
        <f t="shared" si="17"/>
        <v>-73279.5</v>
      </c>
      <c r="K61" s="35">
        <f aca="true" t="shared" si="18" ref="K61:K94">SUM(B61:J61)</f>
        <v>-1997057.34</v>
      </c>
    </row>
    <row r="62" spans="1:11" ht="18.75" customHeight="1">
      <c r="A62" s="12" t="s">
        <v>79</v>
      </c>
      <c r="B62" s="35">
        <f>-ROUND(B9*$D$3,2)</f>
        <v>-178766</v>
      </c>
      <c r="C62" s="35">
        <f aca="true" t="shared" si="19" ref="C62:J62">-ROUND(C9*$D$3,2)</f>
        <v>-242732</v>
      </c>
      <c r="D62" s="35">
        <f t="shared" si="19"/>
        <v>-220335.5</v>
      </c>
      <c r="E62" s="35">
        <f t="shared" si="19"/>
        <v>-151501</v>
      </c>
      <c r="F62" s="35">
        <f t="shared" si="19"/>
        <v>-185510.5</v>
      </c>
      <c r="G62" s="35">
        <f t="shared" si="19"/>
        <v>-238584.5</v>
      </c>
      <c r="H62" s="35">
        <f t="shared" si="19"/>
        <v>-219530.5</v>
      </c>
      <c r="I62" s="35">
        <f t="shared" si="19"/>
        <v>-38094</v>
      </c>
      <c r="J62" s="35">
        <f t="shared" si="19"/>
        <v>-73279.5</v>
      </c>
      <c r="K62" s="35">
        <f t="shared" si="18"/>
        <v>-1548333.5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-451.5</v>
      </c>
      <c r="C64" s="35">
        <v>-94.5</v>
      </c>
      <c r="D64" s="35">
        <v>-283.5</v>
      </c>
      <c r="E64" s="35">
        <v>-822.5</v>
      </c>
      <c r="F64" s="35">
        <v>-332.5</v>
      </c>
      <c r="G64" s="35">
        <v>-416.5</v>
      </c>
      <c r="H64" s="19">
        <v>0</v>
      </c>
      <c r="I64" s="19">
        <v>0</v>
      </c>
      <c r="J64" s="19">
        <v>0</v>
      </c>
      <c r="K64" s="35">
        <f t="shared" si="18"/>
        <v>-2401</v>
      </c>
    </row>
    <row r="65" spans="1:11" ht="18.75" customHeight="1">
      <c r="A65" s="12" t="s">
        <v>111</v>
      </c>
      <c r="B65" s="35">
        <v>-3643.5</v>
      </c>
      <c r="C65" s="35">
        <v>-2033.5</v>
      </c>
      <c r="D65" s="35">
        <v>-2019.5</v>
      </c>
      <c r="E65" s="35">
        <v>-3808</v>
      </c>
      <c r="F65" s="35">
        <v>-1225</v>
      </c>
      <c r="G65" s="35">
        <v>-1176</v>
      </c>
      <c r="H65" s="19">
        <v>0</v>
      </c>
      <c r="I65" s="19">
        <v>0</v>
      </c>
      <c r="J65" s="19">
        <v>0</v>
      </c>
      <c r="K65" s="35">
        <f t="shared" si="18"/>
        <v>-13905.5</v>
      </c>
    </row>
    <row r="66" spans="1:11" ht="18.75" customHeight="1">
      <c r="A66" s="12" t="s">
        <v>56</v>
      </c>
      <c r="B66" s="47">
        <v>-73724.44</v>
      </c>
      <c r="C66" s="47">
        <v>-10591.83</v>
      </c>
      <c r="D66" s="47">
        <v>-41088.49</v>
      </c>
      <c r="E66" s="47">
        <v>-137787.76</v>
      </c>
      <c r="F66" s="47">
        <v>-70925.59</v>
      </c>
      <c r="G66" s="47">
        <v>-98170.73</v>
      </c>
      <c r="H66" s="47">
        <v>-38.5</v>
      </c>
      <c r="I66" s="19">
        <v>0</v>
      </c>
      <c r="J66" s="19">
        <v>0</v>
      </c>
      <c r="K66" s="35">
        <f t="shared" si="18"/>
        <v>-432327.33999999997</v>
      </c>
    </row>
    <row r="67" spans="1:11" ht="18.75" customHeight="1">
      <c r="A67" s="12" t="s">
        <v>57</v>
      </c>
      <c r="B67" s="19">
        <v>0</v>
      </c>
      <c r="C67" s="47">
        <v>-45</v>
      </c>
      <c r="D67" s="19">
        <v>0</v>
      </c>
      <c r="E67" s="47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-15577.099999999999</v>
      </c>
      <c r="C68" s="35">
        <f t="shared" si="20"/>
        <v>-22396.32</v>
      </c>
      <c r="D68" s="35">
        <f t="shared" si="20"/>
        <v>-22151.159999999996</v>
      </c>
      <c r="E68" s="35">
        <f t="shared" si="20"/>
        <v>-26081.309999999998</v>
      </c>
      <c r="F68" s="35">
        <f t="shared" si="20"/>
        <v>-21986.11</v>
      </c>
      <c r="G68" s="35">
        <f t="shared" si="20"/>
        <v>-29505.57</v>
      </c>
      <c r="H68" s="35">
        <f t="shared" si="20"/>
        <v>-15691.88</v>
      </c>
      <c r="I68" s="35">
        <f t="shared" si="20"/>
        <v>-44130.64</v>
      </c>
      <c r="J68" s="35">
        <f t="shared" si="20"/>
        <v>-26786.97</v>
      </c>
      <c r="K68" s="35">
        <f t="shared" si="18"/>
        <v>-224307.05999999997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17.12</v>
      </c>
      <c r="C91" s="35">
        <v>398.04</v>
      </c>
      <c r="D91" s="35">
        <v>449.4</v>
      </c>
      <c r="E91" s="35">
        <v>308.16</v>
      </c>
      <c r="F91" s="35">
        <v>-941.6</v>
      </c>
      <c r="G91" s="35">
        <v>1938.84</v>
      </c>
      <c r="H91" s="35">
        <v>-303.88</v>
      </c>
      <c r="I91" s="35">
        <v>0</v>
      </c>
      <c r="J91" s="35">
        <v>-890.24</v>
      </c>
      <c r="K91" s="35">
        <f t="shared" si="18"/>
        <v>975.8399999999999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-11382.21</v>
      </c>
      <c r="F92" s="19">
        <v>0</v>
      </c>
      <c r="G92" s="19">
        <v>0</v>
      </c>
      <c r="H92" s="19">
        <v>0</v>
      </c>
      <c r="I92" s="48">
        <v>-6524.49</v>
      </c>
      <c r="J92" s="48">
        <v>-14744.4</v>
      </c>
      <c r="K92" s="48">
        <f t="shared" si="18"/>
        <v>-32651.1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1179871.75</v>
      </c>
      <c r="C97" s="24">
        <f t="shared" si="21"/>
        <v>1832371.23</v>
      </c>
      <c r="D97" s="24">
        <f t="shared" si="21"/>
        <v>2226274.4499999997</v>
      </c>
      <c r="E97" s="24">
        <f t="shared" si="21"/>
        <v>1051305.61</v>
      </c>
      <c r="F97" s="24">
        <f t="shared" si="21"/>
        <v>1642267.8599999999</v>
      </c>
      <c r="G97" s="24">
        <f t="shared" si="21"/>
        <v>2352423.9000000004</v>
      </c>
      <c r="H97" s="24">
        <f t="shared" si="21"/>
        <v>1222036.1300000001</v>
      </c>
      <c r="I97" s="24">
        <f>+I98+I99</f>
        <v>435591.73</v>
      </c>
      <c r="J97" s="24">
        <f>+J98+J99</f>
        <v>723642.98</v>
      </c>
      <c r="K97" s="48">
        <f>SUM(B97:J97)</f>
        <v>12665785.640000002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1162384.23</v>
      </c>
      <c r="C98" s="24">
        <f t="shared" si="22"/>
        <v>1810230.09</v>
      </c>
      <c r="D98" s="24">
        <f t="shared" si="22"/>
        <v>2200875.26</v>
      </c>
      <c r="E98" s="24">
        <f t="shared" si="22"/>
        <v>1030285.4200000002</v>
      </c>
      <c r="F98" s="24">
        <f t="shared" si="22"/>
        <v>1620687.42</v>
      </c>
      <c r="G98" s="24">
        <f t="shared" si="22"/>
        <v>2324581.7100000004</v>
      </c>
      <c r="H98" s="24">
        <f t="shared" si="22"/>
        <v>1203814.77</v>
      </c>
      <c r="I98" s="24">
        <f t="shared" si="22"/>
        <v>435591.73</v>
      </c>
      <c r="J98" s="24">
        <f t="shared" si="22"/>
        <v>710451.61</v>
      </c>
      <c r="K98" s="48">
        <f>SUM(B98:J98)</f>
        <v>12498902.24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12665785.640000004</v>
      </c>
      <c r="L105" s="54"/>
    </row>
    <row r="106" spans="1:11" ht="18.75" customHeight="1">
      <c r="A106" s="26" t="s">
        <v>74</v>
      </c>
      <c r="B106" s="27">
        <v>160865.38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160865.38</v>
      </c>
    </row>
    <row r="107" spans="1:11" ht="18.75" customHeight="1">
      <c r="A107" s="26" t="s">
        <v>75</v>
      </c>
      <c r="B107" s="27">
        <v>1019006.37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1019006.37</v>
      </c>
    </row>
    <row r="108" spans="1:11" ht="18.75" customHeight="1">
      <c r="A108" s="26" t="s">
        <v>76</v>
      </c>
      <c r="B108" s="40">
        <v>0</v>
      </c>
      <c r="C108" s="27">
        <f>+C97</f>
        <v>1832371.23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1832371.23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2226274.4499999997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2226274.4499999997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1051305.61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1051305.61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312038.23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312038.23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588454.15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588454.15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741775.49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741775.49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690296.56</v>
      </c>
      <c r="H114" s="40">
        <v>0</v>
      </c>
      <c r="I114" s="40">
        <v>0</v>
      </c>
      <c r="J114" s="40">
        <v>0</v>
      </c>
      <c r="K114" s="41">
        <f t="shared" si="24"/>
        <v>690296.56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55086.88</v>
      </c>
      <c r="H115" s="40">
        <v>0</v>
      </c>
      <c r="I115" s="40">
        <v>0</v>
      </c>
      <c r="J115" s="40">
        <v>0</v>
      </c>
      <c r="K115" s="41">
        <f t="shared" si="24"/>
        <v>55086.88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372644.64</v>
      </c>
      <c r="H116" s="40">
        <v>0</v>
      </c>
      <c r="I116" s="40">
        <v>0</v>
      </c>
      <c r="J116" s="40">
        <v>0</v>
      </c>
      <c r="K116" s="41">
        <f t="shared" si="24"/>
        <v>372644.64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346631.19</v>
      </c>
      <c r="H117" s="40">
        <v>0</v>
      </c>
      <c r="I117" s="40">
        <v>0</v>
      </c>
      <c r="J117" s="40">
        <v>0</v>
      </c>
      <c r="K117" s="41">
        <f t="shared" si="24"/>
        <v>346631.19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887764.63</v>
      </c>
      <c r="H118" s="40">
        <v>0</v>
      </c>
      <c r="I118" s="40">
        <v>0</v>
      </c>
      <c r="J118" s="40">
        <v>0</v>
      </c>
      <c r="K118" s="41">
        <f t="shared" si="24"/>
        <v>887764.63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442812.56</v>
      </c>
      <c r="I119" s="40">
        <v>0</v>
      </c>
      <c r="J119" s="40">
        <v>0</v>
      </c>
      <c r="K119" s="41">
        <f t="shared" si="24"/>
        <v>442812.56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779223.56</v>
      </c>
      <c r="I120" s="40">
        <v>0</v>
      </c>
      <c r="J120" s="40">
        <v>0</v>
      </c>
      <c r="K120" s="41">
        <f t="shared" si="24"/>
        <v>779223.56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435591.73</v>
      </c>
      <c r="J121" s="40">
        <v>0</v>
      </c>
      <c r="K121" s="41">
        <f t="shared" si="24"/>
        <v>435591.73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723642.98</v>
      </c>
      <c r="K122" s="44">
        <f t="shared" si="24"/>
        <v>723642.98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2015-03-03T18:08:40Z</dcterms:modified>
  <cp:category/>
  <cp:version/>
  <cp:contentType/>
  <cp:contentStatus/>
</cp:coreProperties>
</file>