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<sst xmlns="http://schemas.openxmlformats.org/spreadsheetml/2006/main" count="126" uniqueCount="126">
  <si>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</si>
  <si>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</si>
  <si>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</si>
  <si>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</si>
  <si>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</si>
  <si>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</si>
  <si>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</si>
  <si>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</si>
  <si>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</si>
  <si>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</si>
  <si>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</si>
  <si>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</si>
  <si>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</si>
  <si>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</si>
  <si>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</si>
  <si>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</si>
  <si>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</si>
  <si>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</si>
  <si>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</si>
  <si>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</si>
  <si>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</si>
  <si>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</si>
  <si>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</si>
  <si>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</si>
  <si>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</si>
  <si>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</si>
  <si>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</si>
  <si>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</si>
  <si>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</si>
  <si>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</si>
  <si>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</si>
  <si>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</si>
  <si>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</si>
  <si>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</si>
  <si>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</si>
  <si>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</si>
  <si>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</si>
  <si>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</si>
  <si>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</si>
  <si>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</si>
  <si>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</si>
  <si>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</si>
  <si>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</si>
  <si>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</si>
  <si>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</si>
  <si>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</si>
  <si>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</si>
  <si>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</si>
  <si>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</si>
  <si>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</si>
  <si>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</si>
  <si>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</si>
  <si>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</si>
  <si>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</si>
  <si>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</si>
  <si>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</si>
  <si>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</si>
  <si>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</si>
  <si>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</si>
  <si>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</si>
  <si>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</si>
  <si>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</si>
  <si>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</si>
  <si>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</si>
  <si>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</si>
  <si>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</si>
  <si>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</si>
  <si>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</si>
  <si>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</si>
  <si>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</si>
  <si>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</si>
  <si>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</si>
  <si>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</si>
  <si>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</si>
  <si>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</si>
  <si>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</si>
  <si>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</si>
  <si>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</si>
  <si>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</si>
  <si>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</si>
  <si>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</si>
  <si>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</si>
  <si>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</si>
  <si>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</si>
  <si>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</si>
  <si>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</si>
  <si>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</si>
  <si>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</si>
  <si>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</si>
  <si>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</si>
  <si>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</si>
  <si>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</si>
  <si>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</si>
  <si>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</si>
  <si>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</si>
  <si>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</si>
  <si>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</si>
  <si>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</si>
  <si>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</si>
  <si>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</si>
  <si>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</si>
  <si>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</si>
  <si>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</si>
  <si>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</si>
  <si>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</si>
  <si>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</si>
  <si>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</si>
  <si>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</si>
  <si>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</si>
  <si>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</si>
  <si>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</si>
  <si>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</si>
  <si>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</si>
  <si>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</si>
  <si>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</si>
  <si>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</si>
  <si>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</si>
  <si>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</si>
  <si>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</si>
  <si>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</si>
  <si>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</si>
  <si>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</si>
  <si>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</si>
  <si>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</si>
  <si>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</si>
  <si>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22/02/15 - VENCIMENTO 27/02/15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</si>
</sst>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190706</v>
      </c>
      <c r="C7" s="9">
        <f t="shared" si="0"/>
        <v>237667</v>
      </c>
      <c r="D7" s="9">
        <f t="shared" si="0"/>
        <v>284826</v>
      </c>
      <c r="E7" s="9">
        <f t="shared" si="0"/>
        <v>151316</v>
      </c>
      <c r="F7" s="9">
        <f t="shared" si="0"/>
        <v>247969</v>
      </c>
      <c r="G7" s="9">
        <f t="shared" si="0"/>
        <v>386791</v>
      </c>
      <c r="H7" s="9">
        <f t="shared" si="0"/>
        <v>142944</v>
      </c>
      <c r="I7" s="9">
        <f t="shared" si="0"/>
        <v>29421</v>
      </c>
      <c r="J7" s="9">
        <f t="shared" si="0"/>
        <v>109094</v>
      </c>
      <c r="K7" s="9">
        <f t="shared" si="0"/>
        <v>1780734</v>
      </c>
      <c r="L7" s="52"/>
    </row>
    <row r="8" spans="1:11" ht="17.25" customHeight="1">
      <c r="A8" s="10" t="s">
        <v>103</v>
      </c>
      <c r="B8" s="11">
        <f>B9+B12+B16</f>
        <v>107162</v>
      </c>
      <c r="C8" s="11">
        <f aca="true" t="shared" si="1" ref="C8:J8">C9+C12+C16</f>
        <v>139312</v>
      </c>
      <c r="D8" s="11">
        <f t="shared" si="1"/>
        <v>157235</v>
      </c>
      <c r="E8" s="11">
        <f t="shared" si="1"/>
        <v>87295</v>
      </c>
      <c r="F8" s="11">
        <f t="shared" si="1"/>
        <v>130139</v>
      </c>
      <c r="G8" s="11">
        <f t="shared" si="1"/>
        <v>201037</v>
      </c>
      <c r="H8" s="11">
        <f t="shared" si="1"/>
        <v>87272</v>
      </c>
      <c r="I8" s="11">
        <f t="shared" si="1"/>
        <v>14788</v>
      </c>
      <c r="J8" s="11">
        <f t="shared" si="1"/>
        <v>60864</v>
      </c>
      <c r="K8" s="11">
        <f>SUM(B8:J8)</f>
        <v>985104</v>
      </c>
    </row>
    <row r="9" spans="1:11" ht="17.25" customHeight="1">
      <c r="A9" s="15" t="s">
        <v>17</v>
      </c>
      <c r="B9" s="13">
        <f>+B10+B11</f>
        <v>24194</v>
      </c>
      <c r="C9" s="13">
        <f aca="true" t="shared" si="2" ref="C9:J9">+C10+C11</f>
        <v>34598</v>
      </c>
      <c r="D9" s="13">
        <f t="shared" si="2"/>
        <v>36427</v>
      </c>
      <c r="E9" s="13">
        <f t="shared" si="2"/>
        <v>20185</v>
      </c>
      <c r="F9" s="13">
        <f t="shared" si="2"/>
        <v>25352</v>
      </c>
      <c r="G9" s="13">
        <f t="shared" si="2"/>
        <v>30031</v>
      </c>
      <c r="H9" s="13">
        <f t="shared" si="2"/>
        <v>21325</v>
      </c>
      <c r="I9" s="13">
        <f t="shared" si="2"/>
        <v>4125</v>
      </c>
      <c r="J9" s="13">
        <f t="shared" si="2"/>
        <v>13054</v>
      </c>
      <c r="K9" s="11">
        <f>SUM(B9:J9)</f>
        <v>209291</v>
      </c>
    </row>
    <row r="10" spans="1:11" ht="17.25" customHeight="1">
      <c r="A10" s="29" t="s">
        <v>18</v>
      </c>
      <c r="B10" s="13">
        <v>24194</v>
      </c>
      <c r="C10" s="13">
        <v>34598</v>
      </c>
      <c r="D10" s="13">
        <v>36427</v>
      </c>
      <c r="E10" s="13">
        <v>20185</v>
      </c>
      <c r="F10" s="13">
        <v>25352</v>
      </c>
      <c r="G10" s="13">
        <v>30031</v>
      </c>
      <c r="H10" s="13">
        <v>21325</v>
      </c>
      <c r="I10" s="13">
        <v>4125</v>
      </c>
      <c r="J10" s="13">
        <v>13054</v>
      </c>
      <c r="K10" s="11">
        <f>SUM(B10:J10)</f>
        <v>209291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78518</v>
      </c>
      <c r="C12" s="17">
        <f t="shared" si="3"/>
        <v>98936</v>
      </c>
      <c r="D12" s="17">
        <f t="shared" si="3"/>
        <v>115135</v>
      </c>
      <c r="E12" s="17">
        <f t="shared" si="3"/>
        <v>63732</v>
      </c>
      <c r="F12" s="17">
        <f t="shared" si="3"/>
        <v>99489</v>
      </c>
      <c r="G12" s="17">
        <f t="shared" si="3"/>
        <v>163172</v>
      </c>
      <c r="H12" s="17">
        <f t="shared" si="3"/>
        <v>62751</v>
      </c>
      <c r="I12" s="17">
        <f t="shared" si="3"/>
        <v>9964</v>
      </c>
      <c r="J12" s="17">
        <f t="shared" si="3"/>
        <v>45589</v>
      </c>
      <c r="K12" s="11">
        <f aca="true" t="shared" si="4" ref="K12:K27">SUM(B12:J12)</f>
        <v>737286</v>
      </c>
    </row>
    <row r="13" spans="1:13" ht="17.25" customHeight="1">
      <c r="A13" s="14" t="s">
        <v>20</v>
      </c>
      <c r="B13" s="13">
        <v>39395</v>
      </c>
      <c r="C13" s="13">
        <v>53367</v>
      </c>
      <c r="D13" s="13">
        <v>60914</v>
      </c>
      <c r="E13" s="13">
        <v>34178</v>
      </c>
      <c r="F13" s="13">
        <v>50566</v>
      </c>
      <c r="G13" s="13">
        <v>77430</v>
      </c>
      <c r="H13" s="13">
        <v>29609</v>
      </c>
      <c r="I13" s="13">
        <v>5849</v>
      </c>
      <c r="J13" s="13">
        <v>24908</v>
      </c>
      <c r="K13" s="11">
        <f t="shared" si="4"/>
        <v>376216</v>
      </c>
      <c r="L13" s="52"/>
      <c r="M13" s="53"/>
    </row>
    <row r="14" spans="1:12" ht="17.25" customHeight="1">
      <c r="A14" s="14" t="s">
        <v>21</v>
      </c>
      <c r="B14" s="13">
        <v>35741</v>
      </c>
      <c r="C14" s="13">
        <v>41134</v>
      </c>
      <c r="D14" s="13">
        <v>49657</v>
      </c>
      <c r="E14" s="13">
        <v>26883</v>
      </c>
      <c r="F14" s="13">
        <v>45263</v>
      </c>
      <c r="G14" s="13">
        <v>80871</v>
      </c>
      <c r="H14" s="13">
        <v>30271</v>
      </c>
      <c r="I14" s="13">
        <v>3711</v>
      </c>
      <c r="J14" s="13">
        <v>18957</v>
      </c>
      <c r="K14" s="11">
        <f t="shared" si="4"/>
        <v>332488</v>
      </c>
      <c r="L14" s="52"/>
    </row>
    <row r="15" spans="1:11" ht="17.25" customHeight="1">
      <c r="A15" s="14" t="s">
        <v>22</v>
      </c>
      <c r="B15" s="13">
        <v>3382</v>
      </c>
      <c r="C15" s="13">
        <v>4435</v>
      </c>
      <c r="D15" s="13">
        <v>4564</v>
      </c>
      <c r="E15" s="13">
        <v>2671</v>
      </c>
      <c r="F15" s="13">
        <v>3660</v>
      </c>
      <c r="G15" s="13">
        <v>4871</v>
      </c>
      <c r="H15" s="13">
        <v>2871</v>
      </c>
      <c r="I15" s="13">
        <v>404</v>
      </c>
      <c r="J15" s="13">
        <v>1724</v>
      </c>
      <c r="K15" s="11">
        <f t="shared" si="4"/>
        <v>28582</v>
      </c>
    </row>
    <row r="16" spans="1:11" ht="17.25" customHeight="1">
      <c r="A16" s="15" t="s">
        <v>99</v>
      </c>
      <c r="B16" s="13">
        <f>B17+B18+B19</f>
        <v>4450</v>
      </c>
      <c r="C16" s="13">
        <f aca="true" t="shared" si="5" ref="C16:J16">C17+C18+C19</f>
        <v>5778</v>
      </c>
      <c r="D16" s="13">
        <f t="shared" si="5"/>
        <v>5673</v>
      </c>
      <c r="E16" s="13">
        <f t="shared" si="5"/>
        <v>3378</v>
      </c>
      <c r="F16" s="13">
        <f t="shared" si="5"/>
        <v>5298</v>
      </c>
      <c r="G16" s="13">
        <f t="shared" si="5"/>
        <v>7834</v>
      </c>
      <c r="H16" s="13">
        <f t="shared" si="5"/>
        <v>3196</v>
      </c>
      <c r="I16" s="13">
        <f t="shared" si="5"/>
        <v>699</v>
      </c>
      <c r="J16" s="13">
        <f t="shared" si="5"/>
        <v>2221</v>
      </c>
      <c r="K16" s="11">
        <f t="shared" si="4"/>
        <v>38527</v>
      </c>
    </row>
    <row r="17" spans="1:11" ht="17.25" customHeight="1">
      <c r="A17" s="14" t="s">
        <v>100</v>
      </c>
      <c r="B17" s="13">
        <v>2777</v>
      </c>
      <c r="C17" s="13">
        <v>3633</v>
      </c>
      <c r="D17" s="13">
        <v>3606</v>
      </c>
      <c r="E17" s="13">
        <v>2220</v>
      </c>
      <c r="F17" s="13">
        <v>3408</v>
      </c>
      <c r="G17" s="13">
        <v>5089</v>
      </c>
      <c r="H17" s="13">
        <v>2176</v>
      </c>
      <c r="I17" s="13">
        <v>500</v>
      </c>
      <c r="J17" s="13">
        <v>1416</v>
      </c>
      <c r="K17" s="11">
        <f t="shared" si="4"/>
        <v>24825</v>
      </c>
    </row>
    <row r="18" spans="1:11" ht="17.25" customHeight="1">
      <c r="A18" s="14" t="s">
        <v>101</v>
      </c>
      <c r="B18" s="13">
        <v>268</v>
      </c>
      <c r="C18" s="13">
        <v>277</v>
      </c>
      <c r="D18" s="13">
        <v>302</v>
      </c>
      <c r="E18" s="13">
        <v>197</v>
      </c>
      <c r="F18" s="13">
        <v>253</v>
      </c>
      <c r="G18" s="13">
        <v>618</v>
      </c>
      <c r="H18" s="13">
        <v>212</v>
      </c>
      <c r="I18" s="13">
        <v>30</v>
      </c>
      <c r="J18" s="13">
        <v>107</v>
      </c>
      <c r="K18" s="11">
        <f t="shared" si="4"/>
        <v>2264</v>
      </c>
    </row>
    <row r="19" spans="1:11" ht="17.25" customHeight="1">
      <c r="A19" s="14" t="s">
        <v>102</v>
      </c>
      <c r="B19" s="13">
        <v>1405</v>
      </c>
      <c r="C19" s="13">
        <v>1868</v>
      </c>
      <c r="D19" s="13">
        <v>1765</v>
      </c>
      <c r="E19" s="13">
        <v>961</v>
      </c>
      <c r="F19" s="13">
        <v>1637</v>
      </c>
      <c r="G19" s="13">
        <v>2127</v>
      </c>
      <c r="H19" s="13">
        <v>808</v>
      </c>
      <c r="I19" s="13">
        <v>169</v>
      </c>
      <c r="J19" s="13">
        <v>698</v>
      </c>
      <c r="K19" s="11">
        <f t="shared" si="4"/>
        <v>11438</v>
      </c>
    </row>
    <row r="20" spans="1:11" ht="17.25" customHeight="1">
      <c r="A20" s="16" t="s">
        <v>23</v>
      </c>
      <c r="B20" s="11">
        <f>+B21+B22+B23</f>
        <v>62943</v>
      </c>
      <c r="C20" s="11">
        <f aca="true" t="shared" si="6" ref="C20:J20">+C21+C22+C23</f>
        <v>68746</v>
      </c>
      <c r="D20" s="11">
        <f t="shared" si="6"/>
        <v>88524</v>
      </c>
      <c r="E20" s="11">
        <f t="shared" si="6"/>
        <v>43900</v>
      </c>
      <c r="F20" s="11">
        <f t="shared" si="6"/>
        <v>90609</v>
      </c>
      <c r="G20" s="11">
        <f t="shared" si="6"/>
        <v>155126</v>
      </c>
      <c r="H20" s="11">
        <f t="shared" si="6"/>
        <v>42814</v>
      </c>
      <c r="I20" s="11">
        <f t="shared" si="6"/>
        <v>9081</v>
      </c>
      <c r="J20" s="11">
        <f t="shared" si="6"/>
        <v>31473</v>
      </c>
      <c r="K20" s="11">
        <f t="shared" si="4"/>
        <v>593216</v>
      </c>
    </row>
    <row r="21" spans="1:12" ht="17.25" customHeight="1">
      <c r="A21" s="12" t="s">
        <v>24</v>
      </c>
      <c r="B21" s="13">
        <v>38322</v>
      </c>
      <c r="C21" s="13">
        <v>46016</v>
      </c>
      <c r="D21" s="13">
        <v>57406</v>
      </c>
      <c r="E21" s="13">
        <v>29118</v>
      </c>
      <c r="F21" s="13">
        <v>55448</v>
      </c>
      <c r="G21" s="13">
        <v>85730</v>
      </c>
      <c r="H21" s="13">
        <v>26642</v>
      </c>
      <c r="I21" s="13">
        <v>6363</v>
      </c>
      <c r="J21" s="13">
        <v>20347</v>
      </c>
      <c r="K21" s="11">
        <f t="shared" si="4"/>
        <v>365392</v>
      </c>
      <c r="L21" s="52"/>
    </row>
    <row r="22" spans="1:12" ht="17.25" customHeight="1">
      <c r="A22" s="12" t="s">
        <v>25</v>
      </c>
      <c r="B22" s="13">
        <v>22639</v>
      </c>
      <c r="C22" s="13">
        <v>20601</v>
      </c>
      <c r="D22" s="13">
        <v>28610</v>
      </c>
      <c r="E22" s="13">
        <v>13621</v>
      </c>
      <c r="F22" s="13">
        <v>32970</v>
      </c>
      <c r="G22" s="13">
        <v>66009</v>
      </c>
      <c r="H22" s="13">
        <v>15003</v>
      </c>
      <c r="I22" s="13">
        <v>2434</v>
      </c>
      <c r="J22" s="13">
        <v>10216</v>
      </c>
      <c r="K22" s="11">
        <f t="shared" si="4"/>
        <v>212103</v>
      </c>
      <c r="L22" s="52"/>
    </row>
    <row r="23" spans="1:11" ht="17.25" customHeight="1">
      <c r="A23" s="12" t="s">
        <v>26</v>
      </c>
      <c r="B23" s="13">
        <v>1982</v>
      </c>
      <c r="C23" s="13">
        <v>2129</v>
      </c>
      <c r="D23" s="13">
        <v>2508</v>
      </c>
      <c r="E23" s="13">
        <v>1161</v>
      </c>
      <c r="F23" s="13">
        <v>2191</v>
      </c>
      <c r="G23" s="13">
        <v>3387</v>
      </c>
      <c r="H23" s="13">
        <v>1169</v>
      </c>
      <c r="I23" s="13">
        <v>284</v>
      </c>
      <c r="J23" s="13">
        <v>910</v>
      </c>
      <c r="K23" s="11">
        <f t="shared" si="4"/>
        <v>15721</v>
      </c>
    </row>
    <row r="24" spans="1:11" ht="17.25" customHeight="1">
      <c r="A24" s="16" t="s">
        <v>27</v>
      </c>
      <c r="B24" s="13">
        <v>20601</v>
      </c>
      <c r="C24" s="13">
        <v>29609</v>
      </c>
      <c r="D24" s="13">
        <v>39067</v>
      </c>
      <c r="E24" s="13">
        <v>20121</v>
      </c>
      <c r="F24" s="13">
        <v>27221</v>
      </c>
      <c r="G24" s="13">
        <v>30628</v>
      </c>
      <c r="H24" s="13">
        <v>11924</v>
      </c>
      <c r="I24" s="13">
        <v>5552</v>
      </c>
      <c r="J24" s="13">
        <v>16757</v>
      </c>
      <c r="K24" s="11">
        <f t="shared" si="4"/>
        <v>201480</v>
      </c>
    </row>
    <row r="25" spans="1:12" ht="17.25" customHeight="1">
      <c r="A25" s="12" t="s">
        <v>28</v>
      </c>
      <c r="B25" s="13">
        <v>13185</v>
      </c>
      <c r="C25" s="13">
        <v>18950</v>
      </c>
      <c r="D25" s="13">
        <v>25003</v>
      </c>
      <c r="E25" s="13">
        <v>12877</v>
      </c>
      <c r="F25" s="13">
        <v>17421</v>
      </c>
      <c r="G25" s="13">
        <v>19602</v>
      </c>
      <c r="H25" s="13">
        <v>7631</v>
      </c>
      <c r="I25" s="13">
        <v>3553</v>
      </c>
      <c r="J25" s="13">
        <v>10724</v>
      </c>
      <c r="K25" s="11">
        <f t="shared" si="4"/>
        <v>128946</v>
      </c>
      <c r="L25" s="52"/>
    </row>
    <row r="26" spans="1:12" ht="17.25" customHeight="1">
      <c r="A26" s="12" t="s">
        <v>29</v>
      </c>
      <c r="B26" s="13">
        <v>7416</v>
      </c>
      <c r="C26" s="13">
        <v>10659</v>
      </c>
      <c r="D26" s="13">
        <v>14064</v>
      </c>
      <c r="E26" s="13">
        <v>7244</v>
      </c>
      <c r="F26" s="13">
        <v>9800</v>
      </c>
      <c r="G26" s="13">
        <v>11026</v>
      </c>
      <c r="H26" s="13">
        <v>4293</v>
      </c>
      <c r="I26" s="13">
        <v>1999</v>
      </c>
      <c r="J26" s="13">
        <v>6033</v>
      </c>
      <c r="K26" s="11">
        <f t="shared" si="4"/>
        <v>72534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934</v>
      </c>
      <c r="I27" s="11">
        <v>0</v>
      </c>
      <c r="J27" s="11">
        <v>0</v>
      </c>
      <c r="K27" s="11">
        <f t="shared" si="4"/>
        <v>934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2.410359</v>
      </c>
      <c r="C29" s="60">
        <f aca="true" t="shared" si="7" ref="C29:J29">SUM(C30:C33)</f>
        <v>2.74945416</v>
      </c>
      <c r="D29" s="60">
        <f t="shared" si="7"/>
        <v>3.09580163</v>
      </c>
      <c r="E29" s="60">
        <f t="shared" si="7"/>
        <v>2.6325347900000002</v>
      </c>
      <c r="F29" s="60">
        <f t="shared" si="7"/>
        <v>2.55553635</v>
      </c>
      <c r="G29" s="60">
        <f t="shared" si="7"/>
        <v>2.19782664</v>
      </c>
      <c r="H29" s="60">
        <f t="shared" si="7"/>
        <v>2.519657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-0.003341</v>
      </c>
      <c r="C32" s="62">
        <v>-0.00365184</v>
      </c>
      <c r="D32" s="62">
        <v>-0.00369837</v>
      </c>
      <c r="E32" s="62">
        <v>-0.00346521</v>
      </c>
      <c r="F32" s="62">
        <v>-0.00346365</v>
      </c>
      <c r="G32" s="62">
        <v>-0.00357336</v>
      </c>
      <c r="H32" s="62">
        <v>-0.004543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28405.3</v>
      </c>
      <c r="I35" s="19">
        <v>0</v>
      </c>
      <c r="J35" s="19">
        <v>0</v>
      </c>
      <c r="K35" s="23">
        <f>SUM(B35:J35)</f>
        <v>28405.3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2782</v>
      </c>
      <c r="C39" s="23">
        <f aca="true" t="shared" si="8" ref="C39:J39">+C43</f>
        <v>4070.28</v>
      </c>
      <c r="D39" s="23">
        <f t="shared" si="8"/>
        <v>4198.68</v>
      </c>
      <c r="E39" s="19">
        <f t="shared" si="8"/>
        <v>2606.52</v>
      </c>
      <c r="F39" s="23">
        <f t="shared" si="8"/>
        <v>3830.6</v>
      </c>
      <c r="G39" s="23">
        <f t="shared" si="8"/>
        <v>6069.04</v>
      </c>
      <c r="H39" s="23">
        <f t="shared" si="8"/>
        <v>3535.28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29621.88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2782</v>
      </c>
      <c r="C43" s="65">
        <f>ROUND(C44*C45,2)</f>
        <v>4070.28</v>
      </c>
      <c r="D43" s="65">
        <f aca="true" t="shared" si="10" ref="D43:J43">ROUND(D44*D45,2)</f>
        <v>4198.68</v>
      </c>
      <c r="E43" s="65">
        <f t="shared" si="10"/>
        <v>2606.52</v>
      </c>
      <c r="F43" s="65">
        <f t="shared" si="10"/>
        <v>3830.6</v>
      </c>
      <c r="G43" s="65">
        <f t="shared" si="10"/>
        <v>6069.04</v>
      </c>
      <c r="H43" s="65">
        <f t="shared" si="10"/>
        <v>3535.28</v>
      </c>
      <c r="I43" s="65">
        <f t="shared" si="10"/>
        <v>1065.72</v>
      </c>
      <c r="J43" s="65">
        <f t="shared" si="10"/>
        <v>1463.76</v>
      </c>
      <c r="K43" s="65">
        <f t="shared" si="9"/>
        <v>29621.88</v>
      </c>
    </row>
    <row r="44" spans="1:11" ht="17.25" customHeight="1">
      <c r="A44" s="66" t="s">
        <v>43</v>
      </c>
      <c r="B44" s="67">
        <v>650</v>
      </c>
      <c r="C44" s="67">
        <v>951</v>
      </c>
      <c r="D44" s="67">
        <v>981</v>
      </c>
      <c r="E44" s="67">
        <v>609</v>
      </c>
      <c r="F44" s="67">
        <v>895</v>
      </c>
      <c r="G44" s="67">
        <v>1418</v>
      </c>
      <c r="H44" s="67">
        <v>826</v>
      </c>
      <c r="I44" s="67">
        <v>249</v>
      </c>
      <c r="J44" s="67">
        <v>342</v>
      </c>
      <c r="K44" s="67">
        <f t="shared" si="9"/>
        <v>6921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479939.44</v>
      </c>
      <c r="C47" s="22">
        <f aca="true" t="shared" si="11" ref="C47:H47">+C48+C56</f>
        <v>679665.94</v>
      </c>
      <c r="D47" s="22">
        <f t="shared" si="11"/>
        <v>911362.6699999999</v>
      </c>
      <c r="E47" s="22">
        <f t="shared" si="11"/>
        <v>421971.35</v>
      </c>
      <c r="F47" s="22">
        <f t="shared" si="11"/>
        <v>659104.83</v>
      </c>
      <c r="G47" s="22">
        <f t="shared" si="11"/>
        <v>884010.7999999999</v>
      </c>
      <c r="H47" s="22">
        <f t="shared" si="11"/>
        <v>410331.79</v>
      </c>
      <c r="I47" s="22">
        <f>+I48+I56</f>
        <v>132690.5</v>
      </c>
      <c r="J47" s="22">
        <f>+J48+J56</f>
        <v>304343.01</v>
      </c>
      <c r="K47" s="22">
        <f>SUM(B47:J47)</f>
        <v>4883420.329999999</v>
      </c>
    </row>
    <row r="48" spans="1:11" ht="17.25" customHeight="1">
      <c r="A48" s="16" t="s">
        <v>46</v>
      </c>
      <c r="B48" s="23">
        <f>SUM(B49:B55)</f>
        <v>462451.92</v>
      </c>
      <c r="C48" s="23">
        <f aca="true" t="shared" si="12" ref="C48:H48">SUM(C49:C55)</f>
        <v>657524.7999999999</v>
      </c>
      <c r="D48" s="23">
        <f t="shared" si="12"/>
        <v>885963.48</v>
      </c>
      <c r="E48" s="23">
        <f t="shared" si="12"/>
        <v>400951.16</v>
      </c>
      <c r="F48" s="23">
        <f t="shared" si="12"/>
        <v>637524.39</v>
      </c>
      <c r="G48" s="23">
        <f t="shared" si="12"/>
        <v>856168.61</v>
      </c>
      <c r="H48" s="23">
        <f t="shared" si="12"/>
        <v>392110.43</v>
      </c>
      <c r="I48" s="23">
        <f>SUM(I49:I55)</f>
        <v>132690.5</v>
      </c>
      <c r="J48" s="23">
        <f>SUM(J49:J55)</f>
        <v>291151.64</v>
      </c>
      <c r="K48" s="23">
        <f aca="true" t="shared" si="13" ref="K48:K56">SUM(B48:J48)</f>
        <v>4716536.93</v>
      </c>
    </row>
    <row r="49" spans="1:11" ht="17.25" customHeight="1">
      <c r="A49" s="34" t="s">
        <v>47</v>
      </c>
      <c r="B49" s="23">
        <f aca="true" t="shared" si="14" ref="B49:H49">ROUND(B30*B7,2)</f>
        <v>460307.07</v>
      </c>
      <c r="C49" s="23">
        <f t="shared" si="14"/>
        <v>652871.25</v>
      </c>
      <c r="D49" s="23">
        <f t="shared" si="14"/>
        <v>882818.19</v>
      </c>
      <c r="E49" s="23">
        <f t="shared" si="14"/>
        <v>398868.98</v>
      </c>
      <c r="F49" s="23">
        <f t="shared" si="14"/>
        <v>634552.67</v>
      </c>
      <c r="G49" s="23">
        <f t="shared" si="14"/>
        <v>851481.71</v>
      </c>
      <c r="H49" s="23">
        <f t="shared" si="14"/>
        <v>360819.24</v>
      </c>
      <c r="I49" s="23">
        <f>ROUND(I30*I7,2)</f>
        <v>131826.67</v>
      </c>
      <c r="J49" s="23">
        <f>ROUND(J30*J7,2)</f>
        <v>289830.03</v>
      </c>
      <c r="K49" s="23">
        <f t="shared" si="13"/>
        <v>4663375.8100000005</v>
      </c>
    </row>
    <row r="50" spans="1:11" ht="17.25" customHeight="1">
      <c r="A50" s="34" t="s">
        <v>48</v>
      </c>
      <c r="B50" s="19">
        <v>0</v>
      </c>
      <c r="C50" s="23">
        <f>ROUND(C31*C7,2)</f>
        <v>1451.19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1451.19</v>
      </c>
    </row>
    <row r="51" spans="1:11" ht="17.25" customHeight="1">
      <c r="A51" s="68" t="s">
        <v>110</v>
      </c>
      <c r="B51" s="69">
        <f>ROUND(B32*B7,2)</f>
        <v>-637.15</v>
      </c>
      <c r="C51" s="69">
        <f>ROUND(C32*C7,2)</f>
        <v>-867.92</v>
      </c>
      <c r="D51" s="69">
        <f aca="true" t="shared" si="15" ref="D51:J51">ROUND(D32*D7,2)</f>
        <v>-1053.39</v>
      </c>
      <c r="E51" s="69">
        <f t="shared" si="15"/>
        <v>-524.34</v>
      </c>
      <c r="F51" s="69">
        <f t="shared" si="15"/>
        <v>-858.88</v>
      </c>
      <c r="G51" s="69">
        <f t="shared" si="15"/>
        <v>-1382.14</v>
      </c>
      <c r="H51" s="69">
        <f t="shared" si="15"/>
        <v>-649.39</v>
      </c>
      <c r="I51" s="69">
        <f t="shared" si="15"/>
        <v>-201.89</v>
      </c>
      <c r="J51" s="69">
        <f t="shared" si="15"/>
        <v>-142.15</v>
      </c>
      <c r="K51" s="69">
        <f>SUM(B51:J51)</f>
        <v>-6317.250000000001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28405.3</v>
      </c>
      <c r="I53" s="31">
        <f>+I35</f>
        <v>0</v>
      </c>
      <c r="J53" s="31">
        <f>+J35</f>
        <v>0</v>
      </c>
      <c r="K53" s="23">
        <f t="shared" si="13"/>
        <v>28405.3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2782</v>
      </c>
      <c r="C55" s="36">
        <v>4070.28</v>
      </c>
      <c r="D55" s="36">
        <v>4198.68</v>
      </c>
      <c r="E55" s="19">
        <v>2606.52</v>
      </c>
      <c r="F55" s="36">
        <v>3830.6</v>
      </c>
      <c r="G55" s="36">
        <v>6069.04</v>
      </c>
      <c r="H55" s="36">
        <v>3535.28</v>
      </c>
      <c r="I55" s="36">
        <v>1065.72</v>
      </c>
      <c r="J55" s="19">
        <v>1463.76</v>
      </c>
      <c r="K55" s="23">
        <f t="shared" si="13"/>
        <v>29621.88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-85693.36</v>
      </c>
      <c r="C60" s="35">
        <f t="shared" si="16"/>
        <v>-123248.32</v>
      </c>
      <c r="D60" s="35">
        <f t="shared" si="16"/>
        <v>-128463.52</v>
      </c>
      <c r="E60" s="35">
        <f t="shared" si="16"/>
        <v>-72069.78</v>
      </c>
      <c r="F60" s="35">
        <f t="shared" si="16"/>
        <v>-89671.31</v>
      </c>
      <c r="G60" s="35">
        <f t="shared" si="16"/>
        <v>-106299.22</v>
      </c>
      <c r="H60" s="35">
        <f t="shared" si="16"/>
        <v>-74941.38</v>
      </c>
      <c r="I60" s="35">
        <f t="shared" si="16"/>
        <v>-18305.96</v>
      </c>
      <c r="J60" s="35">
        <f t="shared" si="16"/>
        <v>-52026.979999999996</v>
      </c>
      <c r="K60" s="35">
        <f>SUM(B60:J60)</f>
        <v>-750719.83</v>
      </c>
    </row>
    <row r="61" spans="1:11" ht="18.75" customHeight="1">
      <c r="A61" s="16" t="s">
        <v>78</v>
      </c>
      <c r="B61" s="35">
        <f aca="true" t="shared" si="17" ref="B61:J61">B62+B63+B64+B65+B66+B67</f>
        <v>-84679</v>
      </c>
      <c r="C61" s="35">
        <f t="shared" si="17"/>
        <v>-121093</v>
      </c>
      <c r="D61" s="35">
        <f t="shared" si="17"/>
        <v>-127494.5</v>
      </c>
      <c r="E61" s="35">
        <f t="shared" si="17"/>
        <v>-70647.5</v>
      </c>
      <c r="F61" s="35">
        <f t="shared" si="17"/>
        <v>-88732</v>
      </c>
      <c r="G61" s="35">
        <f t="shared" si="17"/>
        <v>-105108.5</v>
      </c>
      <c r="H61" s="35">
        <f t="shared" si="17"/>
        <v>-74637.5</v>
      </c>
      <c r="I61" s="35">
        <f t="shared" si="17"/>
        <v>-14437.5</v>
      </c>
      <c r="J61" s="35">
        <f t="shared" si="17"/>
        <v>-45689</v>
      </c>
      <c r="K61" s="35">
        <f aca="true" t="shared" si="18" ref="K61:K94">SUM(B61:J61)</f>
        <v>-732518.5</v>
      </c>
    </row>
    <row r="62" spans="1:11" ht="18.75" customHeight="1">
      <c r="A62" s="12" t="s">
        <v>79</v>
      </c>
      <c r="B62" s="35">
        <f>-ROUND(B9*$D$3,2)</f>
        <v>-84679</v>
      </c>
      <c r="C62" s="35">
        <f aca="true" t="shared" si="19" ref="C62:J62">-ROUND(C9*$D$3,2)</f>
        <v>-121093</v>
      </c>
      <c r="D62" s="35">
        <f t="shared" si="19"/>
        <v>-127494.5</v>
      </c>
      <c r="E62" s="35">
        <f t="shared" si="19"/>
        <v>-70647.5</v>
      </c>
      <c r="F62" s="35">
        <f t="shared" si="19"/>
        <v>-88732</v>
      </c>
      <c r="G62" s="35">
        <f t="shared" si="19"/>
        <v>-105108.5</v>
      </c>
      <c r="H62" s="35">
        <f t="shared" si="19"/>
        <v>-74637.5</v>
      </c>
      <c r="I62" s="35">
        <f t="shared" si="19"/>
        <v>-14437.5</v>
      </c>
      <c r="J62" s="35">
        <f t="shared" si="19"/>
        <v>-45689</v>
      </c>
      <c r="K62" s="35">
        <f t="shared" si="18"/>
        <v>-732518.5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-1014.36</v>
      </c>
      <c r="C68" s="35">
        <f t="shared" si="20"/>
        <v>-2155.32</v>
      </c>
      <c r="D68" s="35">
        <f t="shared" si="20"/>
        <v>-969.0200000000001</v>
      </c>
      <c r="E68" s="35">
        <f t="shared" si="20"/>
        <v>-1422.2800000000002</v>
      </c>
      <c r="F68" s="35">
        <f t="shared" si="20"/>
        <v>-939.31</v>
      </c>
      <c r="G68" s="35">
        <f t="shared" si="20"/>
        <v>-1190.72</v>
      </c>
      <c r="H68" s="35">
        <f t="shared" si="20"/>
        <v>-303.88</v>
      </c>
      <c r="I68" s="35">
        <f t="shared" si="20"/>
        <v>-3868.46</v>
      </c>
      <c r="J68" s="35">
        <f t="shared" si="20"/>
        <v>-6337.98</v>
      </c>
      <c r="K68" s="35">
        <f t="shared" si="18"/>
        <v>-18201.33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-1014.36</v>
      </c>
      <c r="C91" s="35">
        <v>-1998.76</v>
      </c>
      <c r="D91" s="35">
        <v>231.12</v>
      </c>
      <c r="E91" s="35">
        <v>2080.08</v>
      </c>
      <c r="F91" s="35">
        <v>-517.88</v>
      </c>
      <c r="G91" s="35">
        <v>-1172.72</v>
      </c>
      <c r="H91" s="35">
        <v>-303.88</v>
      </c>
      <c r="I91" s="35">
        <v>0</v>
      </c>
      <c r="J91" s="35">
        <v>-890.24</v>
      </c>
      <c r="K91" s="35">
        <f t="shared" si="18"/>
        <v>-3586.6400000000003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-3502.36</v>
      </c>
      <c r="F92" s="19">
        <v>0</v>
      </c>
      <c r="G92" s="19">
        <v>0</v>
      </c>
      <c r="H92" s="19">
        <v>0</v>
      </c>
      <c r="I92" s="48">
        <v>-1671.9</v>
      </c>
      <c r="J92" s="48">
        <v>-5447.74</v>
      </c>
      <c r="K92" s="48">
        <f t="shared" si="18"/>
        <v>-10622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394246.08</v>
      </c>
      <c r="C97" s="24">
        <f t="shared" si="21"/>
        <v>556417.62</v>
      </c>
      <c r="D97" s="24">
        <f t="shared" si="21"/>
        <v>782899.1499999999</v>
      </c>
      <c r="E97" s="24">
        <f t="shared" si="21"/>
        <v>349901.56999999995</v>
      </c>
      <c r="F97" s="24">
        <f t="shared" si="21"/>
        <v>569433.5199999999</v>
      </c>
      <c r="G97" s="24">
        <f t="shared" si="21"/>
        <v>777711.58</v>
      </c>
      <c r="H97" s="24">
        <f t="shared" si="21"/>
        <v>335390.41</v>
      </c>
      <c r="I97" s="24">
        <f>+I98+I99</f>
        <v>114384.54</v>
      </c>
      <c r="J97" s="24">
        <f>+J98+J99</f>
        <v>252316.03</v>
      </c>
      <c r="K97" s="48">
        <f>SUM(B97:J97)</f>
        <v>4132700.5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376758.56</v>
      </c>
      <c r="C98" s="24">
        <f t="shared" si="22"/>
        <v>534276.48</v>
      </c>
      <c r="D98" s="24">
        <f t="shared" si="22"/>
        <v>757499.96</v>
      </c>
      <c r="E98" s="24">
        <f t="shared" si="22"/>
        <v>328881.37999999995</v>
      </c>
      <c r="F98" s="24">
        <f t="shared" si="22"/>
        <v>547853.08</v>
      </c>
      <c r="G98" s="24">
        <f t="shared" si="22"/>
        <v>749869.39</v>
      </c>
      <c r="H98" s="24">
        <f t="shared" si="22"/>
        <v>317169.05</v>
      </c>
      <c r="I98" s="24">
        <f t="shared" si="22"/>
        <v>114384.54</v>
      </c>
      <c r="J98" s="24">
        <f t="shared" si="22"/>
        <v>239124.66</v>
      </c>
      <c r="K98" s="48">
        <f>SUM(B98:J98)</f>
        <v>3965817.1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4132700.52</v>
      </c>
      <c r="L105" s="54"/>
    </row>
    <row r="106" spans="1:11" ht="18.75" customHeight="1">
      <c r="A106" s="26" t="s">
        <v>74</v>
      </c>
      <c r="B106" s="27">
        <v>53363.74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53363.74</v>
      </c>
    </row>
    <row r="107" spans="1:11" ht="18.75" customHeight="1">
      <c r="A107" s="26" t="s">
        <v>75</v>
      </c>
      <c r="B107" s="27">
        <v>340882.35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340882.35</v>
      </c>
    </row>
    <row r="108" spans="1:11" ht="18.75" customHeight="1">
      <c r="A108" s="26" t="s">
        <v>76</v>
      </c>
      <c r="B108" s="40">
        <v>0</v>
      </c>
      <c r="C108" s="27">
        <f>+C97</f>
        <v>556417.62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556417.62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782899.1499999999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782899.1499999999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349901.56999999995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349901.56999999995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106455.72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106455.72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198079.14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198079.14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264898.66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264898.66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229720.56</v>
      </c>
      <c r="H114" s="40">
        <v>0</v>
      </c>
      <c r="I114" s="40">
        <v>0</v>
      </c>
      <c r="J114" s="40">
        <v>0</v>
      </c>
      <c r="K114" s="41">
        <f t="shared" si="24"/>
        <v>229720.56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23592.65</v>
      </c>
      <c r="H115" s="40">
        <v>0</v>
      </c>
      <c r="I115" s="40">
        <v>0</v>
      </c>
      <c r="J115" s="40">
        <v>0</v>
      </c>
      <c r="K115" s="41">
        <f t="shared" si="24"/>
        <v>23592.65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126392.33</v>
      </c>
      <c r="H116" s="40">
        <v>0</v>
      </c>
      <c r="I116" s="40">
        <v>0</v>
      </c>
      <c r="J116" s="40">
        <v>0</v>
      </c>
      <c r="K116" s="41">
        <f t="shared" si="24"/>
        <v>126392.33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108999.45</v>
      </c>
      <c r="H117" s="40">
        <v>0</v>
      </c>
      <c r="I117" s="40">
        <v>0</v>
      </c>
      <c r="J117" s="40">
        <v>0</v>
      </c>
      <c r="K117" s="41">
        <f t="shared" si="24"/>
        <v>108999.45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289006.6</v>
      </c>
      <c r="H118" s="40">
        <v>0</v>
      </c>
      <c r="I118" s="40">
        <v>0</v>
      </c>
      <c r="J118" s="40">
        <v>0</v>
      </c>
      <c r="K118" s="41">
        <f t="shared" si="24"/>
        <v>289006.6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123781.55</v>
      </c>
      <c r="I119" s="40">
        <v>0</v>
      </c>
      <c r="J119" s="40">
        <v>0</v>
      </c>
      <c r="K119" s="41">
        <f t="shared" si="24"/>
        <v>123781.55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211608.86</v>
      </c>
      <c r="I120" s="40">
        <v>0</v>
      </c>
      <c r="J120" s="40">
        <v>0</v>
      </c>
      <c r="K120" s="41">
        <f t="shared" si="24"/>
        <v>211608.86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114384.54</v>
      </c>
      <c r="J121" s="40">
        <v>0</v>
      </c>
      <c r="K121" s="41">
        <f t="shared" si="24"/>
        <v>114384.54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252316.03</v>
      </c>
      <c r="K122" s="44">
        <f t="shared" si="24"/>
        <v>252316.03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2015-02-26T19:11:47Z</dcterms:modified>
  <cp:category/>
  <cp:version/>
  <cp:contentType/>
  <cp:contentStatus/>
</cp:coreProperties>
</file>