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<sst xmlns="http://schemas.openxmlformats.org/spreadsheetml/2006/main" count="126" uniqueCount="126">
  <si>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</si>
  <si>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</si>
  <si>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</si>
  <si>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</si>
  <si>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</si>
  <si>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</si>
  <si>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</si>
  <si>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</si>
  <si>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</si>
  <si>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</si>
  <si>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</si>
  <si>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</si>
  <si>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</si>
  <si>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</si>
  <si>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</si>
  <si>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</si>
  <si>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</si>
  <si>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</si>
  <si>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</si>
  <si>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</si>
  <si>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</si>
  <si>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</si>
  <si>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</si>
  <si>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</si>
  <si>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</si>
  <si>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</si>
  <si>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</si>
  <si>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</si>
  <si>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</si>
  <si>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</si>
  <si>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</si>
  <si>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</si>
  <si>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</si>
  <si>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</si>
  <si>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</si>
  <si>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</si>
  <si>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</si>
  <si>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</si>
  <si>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</si>
  <si>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</si>
  <si>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</si>
  <si>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</si>
  <si>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</si>
  <si>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</si>
  <si>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</si>
  <si>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</si>
  <si>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</si>
  <si>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</si>
  <si>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</si>
  <si>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</si>
  <si>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</si>
  <si>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</si>
  <si>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</si>
  <si>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</si>
  <si>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</si>
  <si>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</si>
  <si>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</si>
  <si>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</si>
  <si>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</si>
  <si>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</si>
  <si>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</si>
  <si>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</si>
  <si>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</si>
  <si>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</si>
  <si>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</si>
  <si>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</si>
  <si>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</si>
  <si>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</si>
  <si>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</si>
  <si>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</si>
  <si>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</si>
  <si>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</si>
  <si>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</si>
  <si>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</si>
  <si>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</si>
  <si>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</si>
  <si>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</si>
  <si>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</si>
  <si>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</si>
  <si>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</si>
  <si>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</si>
  <si>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</si>
  <si>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</si>
  <si>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</si>
  <si>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</si>
  <si>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</si>
  <si>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</si>
  <si>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</si>
  <si>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</si>
  <si>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</si>
  <si>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</si>
  <si>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</si>
  <si>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</si>
  <si>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</si>
  <si>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</si>
  <si>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</si>
  <si>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</si>
  <si>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</si>
  <si>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</si>
  <si>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</si>
  <si>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</si>
  <si>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</si>
  <si>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</si>
  <si>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</si>
  <si>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</si>
  <si>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</si>
  <si>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</si>
  <si>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</si>
  <si>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</si>
  <si>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</si>
  <si>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</si>
  <si>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</si>
  <si>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</si>
  <si>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</si>
  <si>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</si>
  <si>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</si>
  <si>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</si>
  <si>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</si>
  <si>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</si>
  <si>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</si>
  <si>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</si>
  <si>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</si>
  <si>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</si>
  <si>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</si>
  <si>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</si>
  <si>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21/02/15 - VENCIMENTO 27/02/15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</si>
</sst>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319516</v>
      </c>
      <c r="C7" s="9">
        <f t="shared" si="0"/>
        <v>420505</v>
      </c>
      <c r="D7" s="9">
        <f t="shared" si="0"/>
        <v>494799</v>
      </c>
      <c r="E7" s="9">
        <f t="shared" si="0"/>
        <v>276437</v>
      </c>
      <c r="F7" s="9">
        <f t="shared" si="0"/>
        <v>412940</v>
      </c>
      <c r="G7" s="9">
        <f t="shared" si="0"/>
        <v>646309</v>
      </c>
      <c r="H7" s="9">
        <f t="shared" si="0"/>
        <v>266339</v>
      </c>
      <c r="I7" s="9">
        <f t="shared" si="0"/>
        <v>58689</v>
      </c>
      <c r="J7" s="9">
        <f t="shared" si="0"/>
        <v>177032</v>
      </c>
      <c r="K7" s="9">
        <f t="shared" si="0"/>
        <v>3072566</v>
      </c>
      <c r="L7" s="52"/>
    </row>
    <row r="8" spans="1:11" ht="17.25" customHeight="1">
      <c r="A8" s="10" t="s">
        <v>103</v>
      </c>
      <c r="B8" s="11">
        <f>B9+B12+B16</f>
        <v>185318</v>
      </c>
      <c r="C8" s="11">
        <f aca="true" t="shared" si="1" ref="C8:J8">C9+C12+C16</f>
        <v>255575</v>
      </c>
      <c r="D8" s="11">
        <f t="shared" si="1"/>
        <v>282521</v>
      </c>
      <c r="E8" s="11">
        <f t="shared" si="1"/>
        <v>165394</v>
      </c>
      <c r="F8" s="11">
        <f t="shared" si="1"/>
        <v>225475</v>
      </c>
      <c r="G8" s="11">
        <f t="shared" si="1"/>
        <v>347218</v>
      </c>
      <c r="H8" s="11">
        <f t="shared" si="1"/>
        <v>166541</v>
      </c>
      <c r="I8" s="11">
        <f t="shared" si="1"/>
        <v>31249</v>
      </c>
      <c r="J8" s="11">
        <f t="shared" si="1"/>
        <v>100819</v>
      </c>
      <c r="K8" s="11">
        <f>SUM(B8:J8)</f>
        <v>1760110</v>
      </c>
    </row>
    <row r="9" spans="1:11" ht="17.25" customHeight="1">
      <c r="A9" s="15" t="s">
        <v>17</v>
      </c>
      <c r="B9" s="13">
        <f>+B10+B11</f>
        <v>35670</v>
      </c>
      <c r="C9" s="13">
        <f aca="true" t="shared" si="2" ref="C9:J9">+C10+C11</f>
        <v>53053</v>
      </c>
      <c r="D9" s="13">
        <f t="shared" si="2"/>
        <v>52799</v>
      </c>
      <c r="E9" s="13">
        <f t="shared" si="2"/>
        <v>32395</v>
      </c>
      <c r="F9" s="13">
        <f t="shared" si="2"/>
        <v>35179</v>
      </c>
      <c r="G9" s="13">
        <f t="shared" si="2"/>
        <v>41665</v>
      </c>
      <c r="H9" s="13">
        <f t="shared" si="2"/>
        <v>36234</v>
      </c>
      <c r="I9" s="13">
        <f t="shared" si="2"/>
        <v>7127</v>
      </c>
      <c r="J9" s="13">
        <f t="shared" si="2"/>
        <v>16845</v>
      </c>
      <c r="K9" s="11">
        <f>SUM(B9:J9)</f>
        <v>310967</v>
      </c>
    </row>
    <row r="10" spans="1:11" ht="17.25" customHeight="1">
      <c r="A10" s="29" t="s">
        <v>18</v>
      </c>
      <c r="B10" s="13">
        <v>35670</v>
      </c>
      <c r="C10" s="13">
        <v>53053</v>
      </c>
      <c r="D10" s="13">
        <v>52799</v>
      </c>
      <c r="E10" s="13">
        <v>32395</v>
      </c>
      <c r="F10" s="13">
        <v>35179</v>
      </c>
      <c r="G10" s="13">
        <v>41665</v>
      </c>
      <c r="H10" s="13">
        <v>36234</v>
      </c>
      <c r="I10" s="13">
        <v>7127</v>
      </c>
      <c r="J10" s="13">
        <v>16845</v>
      </c>
      <c r="K10" s="11">
        <f>SUM(B10:J10)</f>
        <v>310967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142481</v>
      </c>
      <c r="C12" s="17">
        <f t="shared" si="3"/>
        <v>192831</v>
      </c>
      <c r="D12" s="17">
        <f t="shared" si="3"/>
        <v>219988</v>
      </c>
      <c r="E12" s="17">
        <f t="shared" si="3"/>
        <v>127052</v>
      </c>
      <c r="F12" s="17">
        <f t="shared" si="3"/>
        <v>181711</v>
      </c>
      <c r="G12" s="17">
        <f t="shared" si="3"/>
        <v>292722</v>
      </c>
      <c r="H12" s="17">
        <f t="shared" si="3"/>
        <v>124833</v>
      </c>
      <c r="I12" s="17">
        <f t="shared" si="3"/>
        <v>22868</v>
      </c>
      <c r="J12" s="17">
        <f t="shared" si="3"/>
        <v>80518</v>
      </c>
      <c r="K12" s="11">
        <f aca="true" t="shared" si="4" ref="K12:K27">SUM(B12:J12)</f>
        <v>1385004</v>
      </c>
    </row>
    <row r="13" spans="1:13" ht="17.25" customHeight="1">
      <c r="A13" s="14" t="s">
        <v>20</v>
      </c>
      <c r="B13" s="13">
        <v>73669</v>
      </c>
      <c r="C13" s="13">
        <v>106250</v>
      </c>
      <c r="D13" s="13">
        <v>120742</v>
      </c>
      <c r="E13" s="13">
        <v>69314</v>
      </c>
      <c r="F13" s="13">
        <v>96351</v>
      </c>
      <c r="G13" s="13">
        <v>145316</v>
      </c>
      <c r="H13" s="13">
        <v>62614</v>
      </c>
      <c r="I13" s="13">
        <v>13499</v>
      </c>
      <c r="J13" s="13">
        <v>44731</v>
      </c>
      <c r="K13" s="11">
        <f t="shared" si="4"/>
        <v>732486</v>
      </c>
      <c r="L13" s="52"/>
      <c r="M13" s="53"/>
    </row>
    <row r="14" spans="1:12" ht="17.25" customHeight="1">
      <c r="A14" s="14" t="s">
        <v>21</v>
      </c>
      <c r="B14" s="13">
        <v>62570</v>
      </c>
      <c r="C14" s="13">
        <v>77761</v>
      </c>
      <c r="D14" s="13">
        <v>89910</v>
      </c>
      <c r="E14" s="13">
        <v>52490</v>
      </c>
      <c r="F14" s="13">
        <v>78649</v>
      </c>
      <c r="G14" s="13">
        <v>138264</v>
      </c>
      <c r="H14" s="13">
        <v>56778</v>
      </c>
      <c r="I14" s="13">
        <v>8345</v>
      </c>
      <c r="J14" s="13">
        <v>32533</v>
      </c>
      <c r="K14" s="11">
        <f t="shared" si="4"/>
        <v>597300</v>
      </c>
      <c r="L14" s="52"/>
    </row>
    <row r="15" spans="1:11" ht="17.25" customHeight="1">
      <c r="A15" s="14" t="s">
        <v>22</v>
      </c>
      <c r="B15" s="13">
        <v>6242</v>
      </c>
      <c r="C15" s="13">
        <v>8820</v>
      </c>
      <c r="D15" s="13">
        <v>9336</v>
      </c>
      <c r="E15" s="13">
        <v>5248</v>
      </c>
      <c r="F15" s="13">
        <v>6711</v>
      </c>
      <c r="G15" s="13">
        <v>9142</v>
      </c>
      <c r="H15" s="13">
        <v>5441</v>
      </c>
      <c r="I15" s="13">
        <v>1024</v>
      </c>
      <c r="J15" s="13">
        <v>3254</v>
      </c>
      <c r="K15" s="11">
        <f t="shared" si="4"/>
        <v>55218</v>
      </c>
    </row>
    <row r="16" spans="1:11" ht="17.25" customHeight="1">
      <c r="A16" s="15" t="s">
        <v>99</v>
      </c>
      <c r="B16" s="13">
        <f>B17+B18+B19</f>
        <v>7167</v>
      </c>
      <c r="C16" s="13">
        <f aca="true" t="shared" si="5" ref="C16:J16">C17+C18+C19</f>
        <v>9691</v>
      </c>
      <c r="D16" s="13">
        <f t="shared" si="5"/>
        <v>9734</v>
      </c>
      <c r="E16" s="13">
        <f t="shared" si="5"/>
        <v>5947</v>
      </c>
      <c r="F16" s="13">
        <f t="shared" si="5"/>
        <v>8585</v>
      </c>
      <c r="G16" s="13">
        <f t="shared" si="5"/>
        <v>12831</v>
      </c>
      <c r="H16" s="13">
        <f t="shared" si="5"/>
        <v>5474</v>
      </c>
      <c r="I16" s="13">
        <f t="shared" si="5"/>
        <v>1254</v>
      </c>
      <c r="J16" s="13">
        <f t="shared" si="5"/>
        <v>3456</v>
      </c>
      <c r="K16" s="11">
        <f t="shared" si="4"/>
        <v>64139</v>
      </c>
    </row>
    <row r="17" spans="1:11" ht="17.25" customHeight="1">
      <c r="A17" s="14" t="s">
        <v>100</v>
      </c>
      <c r="B17" s="13">
        <v>4326</v>
      </c>
      <c r="C17" s="13">
        <v>5914</v>
      </c>
      <c r="D17" s="13">
        <v>5897</v>
      </c>
      <c r="E17" s="13">
        <v>3787</v>
      </c>
      <c r="F17" s="13">
        <v>5366</v>
      </c>
      <c r="G17" s="13">
        <v>8288</v>
      </c>
      <c r="H17" s="13">
        <v>3835</v>
      </c>
      <c r="I17" s="13">
        <v>835</v>
      </c>
      <c r="J17" s="13">
        <v>2127</v>
      </c>
      <c r="K17" s="11">
        <f t="shared" si="4"/>
        <v>40375</v>
      </c>
    </row>
    <row r="18" spans="1:11" ht="17.25" customHeight="1">
      <c r="A18" s="14" t="s">
        <v>101</v>
      </c>
      <c r="B18" s="13">
        <v>438</v>
      </c>
      <c r="C18" s="13">
        <v>553</v>
      </c>
      <c r="D18" s="13">
        <v>502</v>
      </c>
      <c r="E18" s="13">
        <v>408</v>
      </c>
      <c r="F18" s="13">
        <v>477</v>
      </c>
      <c r="G18" s="13">
        <v>959</v>
      </c>
      <c r="H18" s="13">
        <v>283</v>
      </c>
      <c r="I18" s="13">
        <v>52</v>
      </c>
      <c r="J18" s="13">
        <v>202</v>
      </c>
      <c r="K18" s="11">
        <f t="shared" si="4"/>
        <v>3874</v>
      </c>
    </row>
    <row r="19" spans="1:11" ht="17.25" customHeight="1">
      <c r="A19" s="14" t="s">
        <v>102</v>
      </c>
      <c r="B19" s="13">
        <v>2403</v>
      </c>
      <c r="C19" s="13">
        <v>3224</v>
      </c>
      <c r="D19" s="13">
        <v>3335</v>
      </c>
      <c r="E19" s="13">
        <v>1752</v>
      </c>
      <c r="F19" s="13">
        <v>2742</v>
      </c>
      <c r="G19" s="13">
        <v>3584</v>
      </c>
      <c r="H19" s="13">
        <v>1356</v>
      </c>
      <c r="I19" s="13">
        <v>367</v>
      </c>
      <c r="J19" s="13">
        <v>1127</v>
      </c>
      <c r="K19" s="11">
        <f t="shared" si="4"/>
        <v>19890</v>
      </c>
    </row>
    <row r="20" spans="1:11" ht="17.25" customHeight="1">
      <c r="A20" s="16" t="s">
        <v>23</v>
      </c>
      <c r="B20" s="11">
        <f>+B21+B22+B23</f>
        <v>103600</v>
      </c>
      <c r="C20" s="11">
        <f aca="true" t="shared" si="6" ref="C20:J20">+C21+C22+C23</f>
        <v>119333</v>
      </c>
      <c r="D20" s="11">
        <f t="shared" si="6"/>
        <v>154814</v>
      </c>
      <c r="E20" s="11">
        <f t="shared" si="6"/>
        <v>80622</v>
      </c>
      <c r="F20" s="11">
        <f t="shared" si="6"/>
        <v>148790</v>
      </c>
      <c r="G20" s="11">
        <f t="shared" si="6"/>
        <v>255391</v>
      </c>
      <c r="H20" s="11">
        <f t="shared" si="6"/>
        <v>77897</v>
      </c>
      <c r="I20" s="11">
        <f t="shared" si="6"/>
        <v>18771</v>
      </c>
      <c r="J20" s="11">
        <f t="shared" si="6"/>
        <v>52530</v>
      </c>
      <c r="K20" s="11">
        <f t="shared" si="4"/>
        <v>1011748</v>
      </c>
    </row>
    <row r="21" spans="1:12" ht="17.25" customHeight="1">
      <c r="A21" s="12" t="s">
        <v>24</v>
      </c>
      <c r="B21" s="13">
        <v>59141</v>
      </c>
      <c r="C21" s="13">
        <v>74286</v>
      </c>
      <c r="D21" s="13">
        <v>94733</v>
      </c>
      <c r="E21" s="13">
        <v>49125</v>
      </c>
      <c r="F21" s="13">
        <v>86106</v>
      </c>
      <c r="G21" s="13">
        <v>135290</v>
      </c>
      <c r="H21" s="13">
        <v>45107</v>
      </c>
      <c r="I21" s="13">
        <v>12360</v>
      </c>
      <c r="J21" s="13">
        <v>31755</v>
      </c>
      <c r="K21" s="11">
        <f t="shared" si="4"/>
        <v>587903</v>
      </c>
      <c r="L21" s="52"/>
    </row>
    <row r="22" spans="1:12" ht="17.25" customHeight="1">
      <c r="A22" s="12" t="s">
        <v>25</v>
      </c>
      <c r="B22" s="13">
        <v>40735</v>
      </c>
      <c r="C22" s="13">
        <v>40615</v>
      </c>
      <c r="D22" s="13">
        <v>54734</v>
      </c>
      <c r="E22" s="13">
        <v>29074</v>
      </c>
      <c r="F22" s="13">
        <v>58312</v>
      </c>
      <c r="G22" s="13">
        <v>113574</v>
      </c>
      <c r="H22" s="13">
        <v>30287</v>
      </c>
      <c r="I22" s="13">
        <v>5747</v>
      </c>
      <c r="J22" s="13">
        <v>19069</v>
      </c>
      <c r="K22" s="11">
        <f t="shared" si="4"/>
        <v>392147</v>
      </c>
      <c r="L22" s="52"/>
    </row>
    <row r="23" spans="1:11" ht="17.25" customHeight="1">
      <c r="A23" s="12" t="s">
        <v>26</v>
      </c>
      <c r="B23" s="13">
        <v>3724</v>
      </c>
      <c r="C23" s="13">
        <v>4432</v>
      </c>
      <c r="D23" s="13">
        <v>5347</v>
      </c>
      <c r="E23" s="13">
        <v>2423</v>
      </c>
      <c r="F23" s="13">
        <v>4372</v>
      </c>
      <c r="G23" s="13">
        <v>6527</v>
      </c>
      <c r="H23" s="13">
        <v>2503</v>
      </c>
      <c r="I23" s="13">
        <v>664</v>
      </c>
      <c r="J23" s="13">
        <v>1706</v>
      </c>
      <c r="K23" s="11">
        <f t="shared" si="4"/>
        <v>31698</v>
      </c>
    </row>
    <row r="24" spans="1:11" ht="17.25" customHeight="1">
      <c r="A24" s="16" t="s">
        <v>27</v>
      </c>
      <c r="B24" s="13">
        <v>30598</v>
      </c>
      <c r="C24" s="13">
        <v>45597</v>
      </c>
      <c r="D24" s="13">
        <v>57464</v>
      </c>
      <c r="E24" s="13">
        <v>30421</v>
      </c>
      <c r="F24" s="13">
        <v>38675</v>
      </c>
      <c r="G24" s="13">
        <v>43700</v>
      </c>
      <c r="H24" s="13">
        <v>20134</v>
      </c>
      <c r="I24" s="13">
        <v>8669</v>
      </c>
      <c r="J24" s="13">
        <v>23683</v>
      </c>
      <c r="K24" s="11">
        <f t="shared" si="4"/>
        <v>298941</v>
      </c>
    </row>
    <row r="25" spans="1:12" ht="17.25" customHeight="1">
      <c r="A25" s="12" t="s">
        <v>28</v>
      </c>
      <c r="B25" s="13">
        <v>19583</v>
      </c>
      <c r="C25" s="13">
        <v>29182</v>
      </c>
      <c r="D25" s="13">
        <v>36777</v>
      </c>
      <c r="E25" s="13">
        <v>19469</v>
      </c>
      <c r="F25" s="13">
        <v>24752</v>
      </c>
      <c r="G25" s="13">
        <v>27968</v>
      </c>
      <c r="H25" s="13">
        <v>12886</v>
      </c>
      <c r="I25" s="13">
        <v>5548</v>
      </c>
      <c r="J25" s="13">
        <v>15157</v>
      </c>
      <c r="K25" s="11">
        <f t="shared" si="4"/>
        <v>191322</v>
      </c>
      <c r="L25" s="52"/>
    </row>
    <row r="26" spans="1:12" ht="17.25" customHeight="1">
      <c r="A26" s="12" t="s">
        <v>29</v>
      </c>
      <c r="B26" s="13">
        <v>11015</v>
      </c>
      <c r="C26" s="13">
        <v>16415</v>
      </c>
      <c r="D26" s="13">
        <v>20687</v>
      </c>
      <c r="E26" s="13">
        <v>10952</v>
      </c>
      <c r="F26" s="13">
        <v>13923</v>
      </c>
      <c r="G26" s="13">
        <v>15732</v>
      </c>
      <c r="H26" s="13">
        <v>7248</v>
      </c>
      <c r="I26" s="13">
        <v>3121</v>
      </c>
      <c r="J26" s="13">
        <v>8526</v>
      </c>
      <c r="K26" s="11">
        <f t="shared" si="4"/>
        <v>107619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1767</v>
      </c>
      <c r="I27" s="11">
        <v>0</v>
      </c>
      <c r="J27" s="11">
        <v>0</v>
      </c>
      <c r="K27" s="11">
        <f t="shared" si="4"/>
        <v>1767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2.41038984</v>
      </c>
      <c r="C29" s="60">
        <f aca="true" t="shared" si="7" ref="C29:J29">SUM(C30:C33)</f>
        <v>2.74945416</v>
      </c>
      <c r="D29" s="60">
        <f t="shared" si="7"/>
        <v>3.09588457</v>
      </c>
      <c r="E29" s="60">
        <f t="shared" si="7"/>
        <v>2.6327168700000003</v>
      </c>
      <c r="F29" s="60">
        <f t="shared" si="7"/>
        <v>2.5555827900000003</v>
      </c>
      <c r="G29" s="60">
        <f t="shared" si="7"/>
        <v>2.19782664</v>
      </c>
      <c r="H29" s="60">
        <f t="shared" si="7"/>
        <v>2.519657</v>
      </c>
      <c r="I29" s="60">
        <f t="shared" si="7"/>
        <v>4.473838</v>
      </c>
      <c r="J29" s="60">
        <f t="shared" si="7"/>
        <v>2.65539698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-0.00331016</v>
      </c>
      <c r="C32" s="62">
        <v>-0.00365184</v>
      </c>
      <c r="D32" s="62">
        <v>-0.00361543</v>
      </c>
      <c r="E32" s="62">
        <v>-0.00328313</v>
      </c>
      <c r="F32" s="62">
        <v>-0.00341721</v>
      </c>
      <c r="G32" s="62">
        <v>-0.00357336</v>
      </c>
      <c r="H32" s="62">
        <v>-0.004543</v>
      </c>
      <c r="I32" s="62">
        <v>-0.006862</v>
      </c>
      <c r="J32" s="62">
        <v>-0.00130302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26302.64</v>
      </c>
      <c r="I35" s="19">
        <v>0</v>
      </c>
      <c r="J35" s="19">
        <v>0</v>
      </c>
      <c r="K35" s="23">
        <f>SUM(B35:J35)</f>
        <v>26302.64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2756.32</v>
      </c>
      <c r="C39" s="23">
        <f aca="true" t="shared" si="8" ref="C39:J39">+C43</f>
        <v>4070.28</v>
      </c>
      <c r="D39" s="23">
        <f t="shared" si="8"/>
        <v>4104.52</v>
      </c>
      <c r="E39" s="19">
        <f t="shared" si="8"/>
        <v>2469.56</v>
      </c>
      <c r="F39" s="23">
        <f t="shared" si="8"/>
        <v>3779.24</v>
      </c>
      <c r="G39" s="23">
        <f t="shared" si="8"/>
        <v>6069.04</v>
      </c>
      <c r="H39" s="23">
        <f t="shared" si="8"/>
        <v>3535.28</v>
      </c>
      <c r="I39" s="23">
        <f t="shared" si="8"/>
        <v>1065.72</v>
      </c>
      <c r="J39" s="23">
        <f t="shared" si="8"/>
        <v>1463.76</v>
      </c>
      <c r="K39" s="23">
        <f aca="true" t="shared" si="9" ref="K39:K44">SUM(B39:J39)</f>
        <v>29313.719999999998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2756.32</v>
      </c>
      <c r="C43" s="65">
        <f>ROUND(C44*C45,2)</f>
        <v>4070.28</v>
      </c>
      <c r="D43" s="65">
        <f aca="true" t="shared" si="10" ref="D43:J43">ROUND(D44*D45,2)</f>
        <v>4104.52</v>
      </c>
      <c r="E43" s="65">
        <f t="shared" si="10"/>
        <v>2469.56</v>
      </c>
      <c r="F43" s="65">
        <f t="shared" si="10"/>
        <v>3779.24</v>
      </c>
      <c r="G43" s="65">
        <f t="shared" si="10"/>
        <v>6069.04</v>
      </c>
      <c r="H43" s="65">
        <f t="shared" si="10"/>
        <v>3535.28</v>
      </c>
      <c r="I43" s="65">
        <f t="shared" si="10"/>
        <v>1065.72</v>
      </c>
      <c r="J43" s="65">
        <f t="shared" si="10"/>
        <v>1463.76</v>
      </c>
      <c r="K43" s="65">
        <f t="shared" si="9"/>
        <v>29313.719999999998</v>
      </c>
    </row>
    <row r="44" spans="1:11" ht="17.25" customHeight="1">
      <c r="A44" s="66" t="s">
        <v>43</v>
      </c>
      <c r="B44" s="67">
        <v>644</v>
      </c>
      <c r="C44" s="67">
        <v>951</v>
      </c>
      <c r="D44" s="67">
        <v>959</v>
      </c>
      <c r="E44" s="67">
        <v>577</v>
      </c>
      <c r="F44" s="67">
        <v>883</v>
      </c>
      <c r="G44" s="67">
        <v>1418</v>
      </c>
      <c r="H44" s="67">
        <v>826</v>
      </c>
      <c r="I44" s="67">
        <v>249</v>
      </c>
      <c r="J44" s="67">
        <v>342</v>
      </c>
      <c r="K44" s="67">
        <f t="shared" si="9"/>
        <v>6849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790401.96</v>
      </c>
      <c r="C47" s="22">
        <f aca="true" t="shared" si="11" ref="C47:H47">+C48+C56</f>
        <v>1182370.64</v>
      </c>
      <c r="D47" s="22">
        <f t="shared" si="11"/>
        <v>1561344.3</v>
      </c>
      <c r="E47" s="22">
        <f t="shared" si="11"/>
        <v>751270.1000000001</v>
      </c>
      <c r="F47" s="22">
        <f t="shared" si="11"/>
        <v>1080662.0399999998</v>
      </c>
      <c r="G47" s="22">
        <f t="shared" si="11"/>
        <v>1454386.3699999999</v>
      </c>
      <c r="H47" s="22">
        <f t="shared" si="11"/>
        <v>719142.2000000001</v>
      </c>
      <c r="I47" s="22">
        <f>+I48+I56</f>
        <v>263630.8</v>
      </c>
      <c r="J47" s="22">
        <f>+J48+J56</f>
        <v>484745.36</v>
      </c>
      <c r="K47" s="22">
        <f>SUM(B47:J47)</f>
        <v>8287953.7700000005</v>
      </c>
    </row>
    <row r="48" spans="1:11" ht="17.25" customHeight="1">
      <c r="A48" s="16" t="s">
        <v>46</v>
      </c>
      <c r="B48" s="23">
        <f>SUM(B49:B55)</f>
        <v>772914.44</v>
      </c>
      <c r="C48" s="23">
        <f aca="true" t="shared" si="12" ref="C48:H48">SUM(C49:C55)</f>
        <v>1160229.5</v>
      </c>
      <c r="D48" s="23">
        <f t="shared" si="12"/>
        <v>1535945.11</v>
      </c>
      <c r="E48" s="23">
        <f t="shared" si="12"/>
        <v>730249.9100000001</v>
      </c>
      <c r="F48" s="23">
        <f t="shared" si="12"/>
        <v>1059081.5999999999</v>
      </c>
      <c r="G48" s="23">
        <f t="shared" si="12"/>
        <v>1426544.18</v>
      </c>
      <c r="H48" s="23">
        <f t="shared" si="12"/>
        <v>700920.8400000001</v>
      </c>
      <c r="I48" s="23">
        <f>SUM(I49:I55)</f>
        <v>263630.8</v>
      </c>
      <c r="J48" s="23">
        <f>SUM(J49:J55)</f>
        <v>471553.99</v>
      </c>
      <c r="K48" s="23">
        <f aca="true" t="shared" si="13" ref="K48:K56">SUM(B48:J48)</f>
        <v>8121070.369999999</v>
      </c>
    </row>
    <row r="49" spans="1:11" ht="17.25" customHeight="1">
      <c r="A49" s="34" t="s">
        <v>47</v>
      </c>
      <c r="B49" s="23">
        <f aca="true" t="shared" si="14" ref="B49:H49">ROUND(B30*B7,2)</f>
        <v>771215.77</v>
      </c>
      <c r="C49" s="23">
        <f t="shared" si="14"/>
        <v>1155127.24</v>
      </c>
      <c r="D49" s="23">
        <f t="shared" si="14"/>
        <v>1533629.5</v>
      </c>
      <c r="E49" s="23">
        <f t="shared" si="14"/>
        <v>728687.93</v>
      </c>
      <c r="F49" s="23">
        <f t="shared" si="14"/>
        <v>1056713.46</v>
      </c>
      <c r="G49" s="23">
        <f t="shared" si="14"/>
        <v>1422784.63</v>
      </c>
      <c r="H49" s="23">
        <f t="shared" si="14"/>
        <v>672292.9</v>
      </c>
      <c r="I49" s="23">
        <f>ROUND(I30*I7,2)</f>
        <v>262967.8</v>
      </c>
      <c r="J49" s="23">
        <f>ROUND(J30*J7,2)</f>
        <v>470320.91</v>
      </c>
      <c r="K49" s="23">
        <f t="shared" si="13"/>
        <v>8073740.140000001</v>
      </c>
    </row>
    <row r="50" spans="1:11" ht="17.25" customHeight="1">
      <c r="A50" s="34" t="s">
        <v>48</v>
      </c>
      <c r="B50" s="19">
        <v>0</v>
      </c>
      <c r="C50" s="23">
        <f>ROUND(C31*C7,2)</f>
        <v>2567.6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2567.6</v>
      </c>
    </row>
    <row r="51" spans="1:11" ht="17.25" customHeight="1">
      <c r="A51" s="68" t="s">
        <v>110</v>
      </c>
      <c r="B51" s="69">
        <f>ROUND(B32*B7,2)</f>
        <v>-1057.65</v>
      </c>
      <c r="C51" s="69">
        <f>ROUND(C32*C7,2)</f>
        <v>-1535.62</v>
      </c>
      <c r="D51" s="69">
        <f aca="true" t="shared" si="15" ref="D51:J51">ROUND(D32*D7,2)</f>
        <v>-1788.91</v>
      </c>
      <c r="E51" s="69">
        <f t="shared" si="15"/>
        <v>-907.58</v>
      </c>
      <c r="F51" s="69">
        <f t="shared" si="15"/>
        <v>-1411.1</v>
      </c>
      <c r="G51" s="69">
        <f t="shared" si="15"/>
        <v>-2309.49</v>
      </c>
      <c r="H51" s="69">
        <f t="shared" si="15"/>
        <v>-1209.98</v>
      </c>
      <c r="I51" s="69">
        <f t="shared" si="15"/>
        <v>-402.72</v>
      </c>
      <c r="J51" s="69">
        <f t="shared" si="15"/>
        <v>-230.68</v>
      </c>
      <c r="K51" s="69">
        <f>SUM(B51:J51)</f>
        <v>-10853.73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26302.64</v>
      </c>
      <c r="I53" s="31">
        <f>+I35</f>
        <v>0</v>
      </c>
      <c r="J53" s="31">
        <f>+J35</f>
        <v>0</v>
      </c>
      <c r="K53" s="23">
        <f t="shared" si="13"/>
        <v>26302.64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2756.32</v>
      </c>
      <c r="C55" s="36">
        <v>4070.28</v>
      </c>
      <c r="D55" s="36">
        <v>4104.52</v>
      </c>
      <c r="E55" s="19">
        <v>2469.56</v>
      </c>
      <c r="F55" s="36">
        <v>3779.24</v>
      </c>
      <c r="G55" s="36">
        <v>6069.04</v>
      </c>
      <c r="H55" s="36">
        <v>3535.28</v>
      </c>
      <c r="I55" s="36">
        <v>1065.72</v>
      </c>
      <c r="J55" s="19">
        <v>1463.76</v>
      </c>
      <c r="K55" s="23">
        <f t="shared" si="13"/>
        <v>29313.719999999998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-125739.52</v>
      </c>
      <c r="C60" s="35">
        <f t="shared" si="16"/>
        <v>-185101.62</v>
      </c>
      <c r="D60" s="35">
        <f t="shared" si="16"/>
        <v>-185269.04</v>
      </c>
      <c r="E60" s="35">
        <f t="shared" si="16"/>
        <v>-120037.48</v>
      </c>
      <c r="F60" s="35">
        <f t="shared" si="16"/>
        <v>-124682.13</v>
      </c>
      <c r="G60" s="35">
        <f t="shared" si="16"/>
        <v>-146932.62</v>
      </c>
      <c r="H60" s="35">
        <f t="shared" si="16"/>
        <v>-127122.88</v>
      </c>
      <c r="I60" s="35">
        <f t="shared" si="16"/>
        <v>-30462.809999999998</v>
      </c>
      <c r="J60" s="35">
        <f t="shared" si="16"/>
        <v>-68524.68</v>
      </c>
      <c r="K60" s="35">
        <f>SUM(B60:J60)</f>
        <v>-1113872.78</v>
      </c>
    </row>
    <row r="61" spans="1:11" ht="18.75" customHeight="1">
      <c r="A61" s="16" t="s">
        <v>78</v>
      </c>
      <c r="B61" s="35">
        <f aca="true" t="shared" si="17" ref="B61:J61">B62+B63+B64+B65+B66+B67</f>
        <v>-124845</v>
      </c>
      <c r="C61" s="35">
        <f t="shared" si="17"/>
        <v>-185685.5</v>
      </c>
      <c r="D61" s="35">
        <f t="shared" si="17"/>
        <v>-184796.5</v>
      </c>
      <c r="E61" s="35">
        <f t="shared" si="17"/>
        <v>-113382.5</v>
      </c>
      <c r="F61" s="35">
        <f t="shared" si="17"/>
        <v>-123126.5</v>
      </c>
      <c r="G61" s="35">
        <f t="shared" si="17"/>
        <v>-145827.5</v>
      </c>
      <c r="H61" s="35">
        <f t="shared" si="17"/>
        <v>-126819</v>
      </c>
      <c r="I61" s="35">
        <f t="shared" si="17"/>
        <v>-24944.5</v>
      </c>
      <c r="J61" s="35">
        <f t="shared" si="17"/>
        <v>-58957.5</v>
      </c>
      <c r="K61" s="35">
        <f aca="true" t="shared" si="18" ref="K61:K94">SUM(B61:J61)</f>
        <v>-1088384.5</v>
      </c>
    </row>
    <row r="62" spans="1:11" ht="18.75" customHeight="1">
      <c r="A62" s="12" t="s">
        <v>79</v>
      </c>
      <c r="B62" s="35">
        <f>-ROUND(B9*$D$3,2)</f>
        <v>-124845</v>
      </c>
      <c r="C62" s="35">
        <f aca="true" t="shared" si="19" ref="C62:J62">-ROUND(C9*$D$3,2)</f>
        <v>-185685.5</v>
      </c>
      <c r="D62" s="35">
        <f t="shared" si="19"/>
        <v>-184796.5</v>
      </c>
      <c r="E62" s="35">
        <f t="shared" si="19"/>
        <v>-113382.5</v>
      </c>
      <c r="F62" s="35">
        <f t="shared" si="19"/>
        <v>-123126.5</v>
      </c>
      <c r="G62" s="35">
        <f t="shared" si="19"/>
        <v>-145827.5</v>
      </c>
      <c r="H62" s="35">
        <f t="shared" si="19"/>
        <v>-126819</v>
      </c>
      <c r="I62" s="35">
        <f t="shared" si="19"/>
        <v>-24944.5</v>
      </c>
      <c r="J62" s="35">
        <f t="shared" si="19"/>
        <v>-58957.5</v>
      </c>
      <c r="K62" s="35">
        <f t="shared" si="18"/>
        <v>-1088384.5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-894.52</v>
      </c>
      <c r="C68" s="35">
        <f t="shared" si="20"/>
        <v>583.8800000000001</v>
      </c>
      <c r="D68" s="35">
        <f t="shared" si="20"/>
        <v>-472.5400000000001</v>
      </c>
      <c r="E68" s="35">
        <f t="shared" si="20"/>
        <v>-6654.98</v>
      </c>
      <c r="F68" s="35">
        <f t="shared" si="20"/>
        <v>-1555.63</v>
      </c>
      <c r="G68" s="35">
        <f t="shared" si="20"/>
        <v>-1105.12</v>
      </c>
      <c r="H68" s="35">
        <f t="shared" si="20"/>
        <v>-303.88</v>
      </c>
      <c r="I68" s="35">
        <f t="shared" si="20"/>
        <v>-5518.3099999999995</v>
      </c>
      <c r="J68" s="35">
        <f t="shared" si="20"/>
        <v>-9567.18</v>
      </c>
      <c r="K68" s="35">
        <f t="shared" si="18"/>
        <v>-25488.28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-1182.14</v>
      </c>
      <c r="E71" s="19">
        <v>0</v>
      </c>
      <c r="F71" s="35">
        <v>-421.43</v>
      </c>
      <c r="G71" s="19">
        <v>0</v>
      </c>
      <c r="H71" s="19">
        <v>0</v>
      </c>
      <c r="I71" s="47">
        <v>-2196.56</v>
      </c>
      <c r="J71" s="19">
        <v>0</v>
      </c>
      <c r="K71" s="35">
        <f t="shared" si="18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-894.52</v>
      </c>
      <c r="C91" s="35">
        <v>740.44</v>
      </c>
      <c r="D91" s="35">
        <v>727.6</v>
      </c>
      <c r="E91" s="35">
        <v>-419.44</v>
      </c>
      <c r="F91" s="35">
        <v>-1134.2</v>
      </c>
      <c r="G91" s="35">
        <v>-1087.12</v>
      </c>
      <c r="H91" s="35">
        <v>-303.88</v>
      </c>
      <c r="I91" s="35">
        <v>0</v>
      </c>
      <c r="J91" s="35">
        <v>-890.24</v>
      </c>
      <c r="K91" s="35">
        <f t="shared" si="18"/>
        <v>-3261.3599999999997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-6235.54</v>
      </c>
      <c r="F92" s="19">
        <v>0</v>
      </c>
      <c r="G92" s="19">
        <v>0</v>
      </c>
      <c r="H92" s="19">
        <v>0</v>
      </c>
      <c r="I92" s="48">
        <v>-3321.75</v>
      </c>
      <c r="J92" s="48">
        <v>-8676.94</v>
      </c>
      <c r="K92" s="48">
        <f t="shared" si="18"/>
        <v>-18234.230000000003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664662.44</v>
      </c>
      <c r="C97" s="24">
        <f t="shared" si="21"/>
        <v>997269.02</v>
      </c>
      <c r="D97" s="24">
        <f t="shared" si="21"/>
        <v>1376075.26</v>
      </c>
      <c r="E97" s="24">
        <f t="shared" si="21"/>
        <v>631232.6200000001</v>
      </c>
      <c r="F97" s="24">
        <f t="shared" si="21"/>
        <v>955979.9099999998</v>
      </c>
      <c r="G97" s="24">
        <f t="shared" si="21"/>
        <v>1307453.7499999998</v>
      </c>
      <c r="H97" s="24">
        <f t="shared" si="21"/>
        <v>592019.3200000001</v>
      </c>
      <c r="I97" s="24">
        <f>+I98+I99</f>
        <v>233167.99</v>
      </c>
      <c r="J97" s="24">
        <f>+J98+J99</f>
        <v>416220.68</v>
      </c>
      <c r="K97" s="48">
        <f>SUM(B97:J97)</f>
        <v>7174080.99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647174.9199999999</v>
      </c>
      <c r="C98" s="24">
        <f t="shared" si="22"/>
        <v>975127.88</v>
      </c>
      <c r="D98" s="24">
        <f t="shared" si="22"/>
        <v>1350676.07</v>
      </c>
      <c r="E98" s="24">
        <f t="shared" si="22"/>
        <v>610212.4300000002</v>
      </c>
      <c r="F98" s="24">
        <f t="shared" si="22"/>
        <v>934399.4699999999</v>
      </c>
      <c r="G98" s="24">
        <f t="shared" si="22"/>
        <v>1279611.5599999998</v>
      </c>
      <c r="H98" s="24">
        <f t="shared" si="22"/>
        <v>573797.9600000001</v>
      </c>
      <c r="I98" s="24">
        <f t="shared" si="22"/>
        <v>233167.99</v>
      </c>
      <c r="J98" s="24">
        <f t="shared" si="22"/>
        <v>403029.31</v>
      </c>
      <c r="K98" s="48">
        <f>SUM(B98:J98)</f>
        <v>7007197.59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17487.52</v>
      </c>
      <c r="C99" s="24">
        <f t="shared" si="23"/>
        <v>22141.14</v>
      </c>
      <c r="D99" s="24">
        <f t="shared" si="23"/>
        <v>25399.19</v>
      </c>
      <c r="E99" s="24">
        <f t="shared" si="23"/>
        <v>21020.19</v>
      </c>
      <c r="F99" s="24">
        <f t="shared" si="23"/>
        <v>21580.44</v>
      </c>
      <c r="G99" s="24">
        <f t="shared" si="23"/>
        <v>27842.19</v>
      </c>
      <c r="H99" s="24">
        <f t="shared" si="23"/>
        <v>18221.36</v>
      </c>
      <c r="I99" s="19">
        <f t="shared" si="23"/>
        <v>0</v>
      </c>
      <c r="J99" s="24">
        <f t="shared" si="23"/>
        <v>13191.37</v>
      </c>
      <c r="K99" s="48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7174081</v>
      </c>
      <c r="L105" s="54"/>
    </row>
    <row r="106" spans="1:11" ht="18.75" customHeight="1">
      <c r="A106" s="26" t="s">
        <v>74</v>
      </c>
      <c r="B106" s="27">
        <v>90086.28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90086.28</v>
      </c>
    </row>
    <row r="107" spans="1:11" ht="18.75" customHeight="1">
      <c r="A107" s="26" t="s">
        <v>75</v>
      </c>
      <c r="B107" s="27">
        <v>574576.16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574576.16</v>
      </c>
    </row>
    <row r="108" spans="1:11" ht="18.75" customHeight="1">
      <c r="A108" s="26" t="s">
        <v>76</v>
      </c>
      <c r="B108" s="40">
        <v>0</v>
      </c>
      <c r="C108" s="27">
        <f>+C97</f>
        <v>997269.02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997269.02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1376075.26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1376075.26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631232.6200000001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631232.6200000001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179126.44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179126.44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332017.47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332017.47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444836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444836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404828.47</v>
      </c>
      <c r="H114" s="40">
        <v>0</v>
      </c>
      <c r="I114" s="40">
        <v>0</v>
      </c>
      <c r="J114" s="40">
        <v>0</v>
      </c>
      <c r="K114" s="41">
        <f t="shared" si="24"/>
        <v>404828.47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34187.48</v>
      </c>
      <c r="H115" s="40">
        <v>0</v>
      </c>
      <c r="I115" s="40">
        <v>0</v>
      </c>
      <c r="J115" s="40">
        <v>0</v>
      </c>
      <c r="K115" s="41">
        <f t="shared" si="24"/>
        <v>34187.48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206326.3</v>
      </c>
      <c r="H116" s="40">
        <v>0</v>
      </c>
      <c r="I116" s="40">
        <v>0</v>
      </c>
      <c r="J116" s="40">
        <v>0</v>
      </c>
      <c r="K116" s="41">
        <f t="shared" si="24"/>
        <v>206326.3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174572.64</v>
      </c>
      <c r="H117" s="40">
        <v>0</v>
      </c>
      <c r="I117" s="40">
        <v>0</v>
      </c>
      <c r="J117" s="40">
        <v>0</v>
      </c>
      <c r="K117" s="41">
        <f t="shared" si="24"/>
        <v>174572.64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487538.87</v>
      </c>
      <c r="H118" s="40">
        <v>0</v>
      </c>
      <c r="I118" s="40">
        <v>0</v>
      </c>
      <c r="J118" s="40">
        <v>0</v>
      </c>
      <c r="K118" s="41">
        <f t="shared" si="24"/>
        <v>487538.87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218246.65</v>
      </c>
      <c r="I119" s="40">
        <v>0</v>
      </c>
      <c r="J119" s="40">
        <v>0</v>
      </c>
      <c r="K119" s="41">
        <f t="shared" si="24"/>
        <v>218246.65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373772.67</v>
      </c>
      <c r="I120" s="40">
        <v>0</v>
      </c>
      <c r="J120" s="40">
        <v>0</v>
      </c>
      <c r="K120" s="41">
        <f t="shared" si="24"/>
        <v>373772.67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233167.99</v>
      </c>
      <c r="J121" s="40">
        <v>0</v>
      </c>
      <c r="K121" s="41">
        <f t="shared" si="24"/>
        <v>233167.99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416220.68</v>
      </c>
      <c r="K122" s="44">
        <f t="shared" si="24"/>
        <v>416220.68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2015-02-26T19:09:18Z</dcterms:modified>
  <cp:category/>
  <cp:version/>
  <cp:contentType/>
  <cp:contentStatus/>
</cp:coreProperties>
</file>