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<sst xmlns="http://schemas.openxmlformats.org/spreadsheetml/2006/main" count="126" uniqueCount="126">
  <si>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</si>
  <si>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</si>
  <si>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</si>
  <si>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</si>
  <si>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</si>
  <si>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</si>
  <si>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</si>
  <si>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</si>
  <si>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</si>
  <si>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</si>
  <si>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</si>
  <si>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</si>
  <si>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</si>
  <si>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</si>
  <si>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</si>
  <si>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</si>
  <si>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</si>
  <si>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</si>
  <si>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</si>
  <si>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</si>
  <si>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</si>
  <si>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</si>
  <si>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</si>
  <si>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</si>
  <si>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</si>
  <si>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</si>
  <si>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</si>
  <si>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</si>
  <si>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</si>
  <si>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</si>
  <si>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</si>
  <si>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</si>
  <si>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</si>
  <si>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</si>
  <si>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</si>
  <si>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</si>
  <si>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</si>
  <si>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</si>
  <si>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</si>
  <si>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</si>
  <si>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</si>
  <si>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</si>
  <si>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</si>
  <si>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</si>
  <si>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</si>
  <si>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</si>
  <si>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</si>
  <si>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</si>
  <si>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</si>
  <si>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</si>
  <si>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</si>
  <si>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</si>
  <si>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</si>
  <si>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</si>
  <si>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</si>
  <si>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</si>
  <si>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</si>
  <si>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</si>
  <si>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</si>
  <si>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</si>
  <si>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</si>
  <si>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</si>
  <si>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</si>
  <si>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</si>
  <si>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</si>
  <si>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</si>
  <si>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</si>
  <si>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</si>
  <si>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</si>
  <si>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</si>
  <si>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</si>
  <si>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</si>
  <si>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</si>
  <si>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</si>
  <si>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</si>
  <si>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</si>
  <si>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</si>
  <si>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</si>
  <si>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</si>
  <si>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</si>
  <si>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</si>
  <si>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</si>
  <si>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</si>
  <si>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</si>
  <si>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</si>
  <si>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</si>
  <si>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</si>
  <si>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</si>
  <si>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</si>
  <si>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</si>
  <si>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</si>
  <si>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</si>
  <si>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</si>
  <si>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</si>
  <si>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</si>
  <si>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</si>
  <si>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</si>
  <si>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</si>
  <si>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</si>
  <si>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</si>
  <si>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</si>
  <si>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</si>
  <si>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</si>
  <si>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</si>
  <si>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</si>
  <si>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</si>
  <si>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</si>
  <si>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</si>
  <si>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</si>
  <si>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</si>
  <si>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</si>
  <si>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</si>
  <si>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</si>
  <si>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</si>
  <si>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</si>
  <si>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</si>
  <si>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</si>
  <si>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</si>
  <si>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</si>
  <si>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</si>
  <si>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</si>
  <si>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</si>
  <si>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</si>
  <si>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</si>
  <si>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</si>
  <si>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20/02/15 - VENCIMENTO 27/02/15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</si>
</sst>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493245</v>
      </c>
      <c r="C7" s="9">
        <f t="shared" si="0"/>
        <v>741882</v>
      </c>
      <c r="D7" s="9">
        <f t="shared" si="0"/>
        <v>796676</v>
      </c>
      <c r="E7" s="9">
        <f t="shared" si="0"/>
        <v>529581</v>
      </c>
      <c r="F7" s="9">
        <f t="shared" si="0"/>
        <v>718057</v>
      </c>
      <c r="G7" s="9">
        <f t="shared" si="0"/>
        <v>1188984</v>
      </c>
      <c r="H7" s="9">
        <f t="shared" si="0"/>
        <v>541916</v>
      </c>
      <c r="I7" s="9">
        <f t="shared" si="0"/>
        <v>118721</v>
      </c>
      <c r="J7" s="9">
        <f t="shared" si="0"/>
        <v>298545</v>
      </c>
      <c r="K7" s="9">
        <f t="shared" si="0"/>
        <v>5427607</v>
      </c>
      <c r="L7" s="52"/>
    </row>
    <row r="8" spans="1:11" ht="17.25" customHeight="1">
      <c r="A8" s="10" t="s">
        <v>103</v>
      </c>
      <c r="B8" s="11">
        <f>B9+B12+B16</f>
        <v>285459</v>
      </c>
      <c r="C8" s="11">
        <f aca="true" t="shared" si="1" ref="C8:J8">C9+C12+C16</f>
        <v>440775</v>
      </c>
      <c r="D8" s="11">
        <f t="shared" si="1"/>
        <v>446431</v>
      </c>
      <c r="E8" s="11">
        <f t="shared" si="1"/>
        <v>310869</v>
      </c>
      <c r="F8" s="11">
        <f t="shared" si="1"/>
        <v>394647</v>
      </c>
      <c r="G8" s="11">
        <f t="shared" si="1"/>
        <v>641564</v>
      </c>
      <c r="H8" s="11">
        <f t="shared" si="1"/>
        <v>333170</v>
      </c>
      <c r="I8" s="11">
        <f t="shared" si="1"/>
        <v>62451</v>
      </c>
      <c r="J8" s="11">
        <f t="shared" si="1"/>
        <v>166299</v>
      </c>
      <c r="K8" s="11">
        <f>SUM(B8:J8)</f>
        <v>3081665</v>
      </c>
    </row>
    <row r="9" spans="1:11" ht="17.25" customHeight="1">
      <c r="A9" s="15" t="s">
        <v>17</v>
      </c>
      <c r="B9" s="13">
        <f>+B10+B11</f>
        <v>43019</v>
      </c>
      <c r="C9" s="13">
        <f aca="true" t="shared" si="2" ref="C9:J9">+C10+C11</f>
        <v>70422</v>
      </c>
      <c r="D9" s="13">
        <f t="shared" si="2"/>
        <v>64411</v>
      </c>
      <c r="E9" s="13">
        <f t="shared" si="2"/>
        <v>45853</v>
      </c>
      <c r="F9" s="13">
        <f t="shared" si="2"/>
        <v>51933</v>
      </c>
      <c r="G9" s="13">
        <f t="shared" si="2"/>
        <v>64729</v>
      </c>
      <c r="H9" s="13">
        <f t="shared" si="2"/>
        <v>60900</v>
      </c>
      <c r="I9" s="13">
        <f t="shared" si="2"/>
        <v>11273</v>
      </c>
      <c r="J9" s="13">
        <f t="shared" si="2"/>
        <v>21559</v>
      </c>
      <c r="K9" s="11">
        <f>SUM(B9:J9)</f>
        <v>434099</v>
      </c>
    </row>
    <row r="10" spans="1:11" ht="17.25" customHeight="1">
      <c r="A10" s="29" t="s">
        <v>18</v>
      </c>
      <c r="B10" s="13">
        <v>43019</v>
      </c>
      <c r="C10" s="13">
        <v>70422</v>
      </c>
      <c r="D10" s="13">
        <v>64411</v>
      </c>
      <c r="E10" s="13">
        <v>45853</v>
      </c>
      <c r="F10" s="13">
        <v>51933</v>
      </c>
      <c r="G10" s="13">
        <v>64729</v>
      </c>
      <c r="H10" s="13">
        <v>60900</v>
      </c>
      <c r="I10" s="13">
        <v>11273</v>
      </c>
      <c r="J10" s="13">
        <v>21559</v>
      </c>
      <c r="K10" s="11">
        <f>SUM(B10:J10)</f>
        <v>434099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231670</v>
      </c>
      <c r="C12" s="17">
        <f t="shared" si="3"/>
        <v>354235</v>
      </c>
      <c r="D12" s="17">
        <f t="shared" si="3"/>
        <v>366810</v>
      </c>
      <c r="E12" s="17">
        <f t="shared" si="3"/>
        <v>254009</v>
      </c>
      <c r="F12" s="17">
        <f t="shared" si="3"/>
        <v>328350</v>
      </c>
      <c r="G12" s="17">
        <f t="shared" si="3"/>
        <v>553258</v>
      </c>
      <c r="H12" s="17">
        <f t="shared" si="3"/>
        <v>261110</v>
      </c>
      <c r="I12" s="17">
        <f t="shared" si="3"/>
        <v>48618</v>
      </c>
      <c r="J12" s="17">
        <f t="shared" si="3"/>
        <v>139027</v>
      </c>
      <c r="K12" s="11">
        <f aca="true" t="shared" si="4" ref="K12:K27">SUM(B12:J12)</f>
        <v>2537087</v>
      </c>
    </row>
    <row r="13" spans="1:13" ht="17.25" customHeight="1">
      <c r="A13" s="14" t="s">
        <v>20</v>
      </c>
      <c r="B13" s="13">
        <v>115352</v>
      </c>
      <c r="C13" s="13">
        <v>187983</v>
      </c>
      <c r="D13" s="13">
        <v>196758</v>
      </c>
      <c r="E13" s="13">
        <v>133575</v>
      </c>
      <c r="F13" s="13">
        <v>173768</v>
      </c>
      <c r="G13" s="13">
        <v>276655</v>
      </c>
      <c r="H13" s="13">
        <v>128208</v>
      </c>
      <c r="I13" s="13">
        <v>27715</v>
      </c>
      <c r="J13" s="13">
        <v>75272</v>
      </c>
      <c r="K13" s="11">
        <f t="shared" si="4"/>
        <v>1315286</v>
      </c>
      <c r="L13" s="52"/>
      <c r="M13" s="53"/>
    </row>
    <row r="14" spans="1:12" ht="17.25" customHeight="1">
      <c r="A14" s="14" t="s">
        <v>21</v>
      </c>
      <c r="B14" s="13">
        <v>104669</v>
      </c>
      <c r="C14" s="13">
        <v>147842</v>
      </c>
      <c r="D14" s="13">
        <v>150636</v>
      </c>
      <c r="E14" s="13">
        <v>108333</v>
      </c>
      <c r="F14" s="13">
        <v>140573</v>
      </c>
      <c r="G14" s="13">
        <v>255084</v>
      </c>
      <c r="H14" s="13">
        <v>118219</v>
      </c>
      <c r="I14" s="13">
        <v>17901</v>
      </c>
      <c r="J14" s="13">
        <v>57457</v>
      </c>
      <c r="K14" s="11">
        <f t="shared" si="4"/>
        <v>1100714</v>
      </c>
      <c r="L14" s="52"/>
    </row>
    <row r="15" spans="1:11" ht="17.25" customHeight="1">
      <c r="A15" s="14" t="s">
        <v>22</v>
      </c>
      <c r="B15" s="13">
        <v>11649</v>
      </c>
      <c r="C15" s="13">
        <v>18410</v>
      </c>
      <c r="D15" s="13">
        <v>19416</v>
      </c>
      <c r="E15" s="13">
        <v>12101</v>
      </c>
      <c r="F15" s="13">
        <v>14009</v>
      </c>
      <c r="G15" s="13">
        <v>21519</v>
      </c>
      <c r="H15" s="13">
        <v>14683</v>
      </c>
      <c r="I15" s="13">
        <v>3002</v>
      </c>
      <c r="J15" s="13">
        <v>6298</v>
      </c>
      <c r="K15" s="11">
        <f t="shared" si="4"/>
        <v>121087</v>
      </c>
    </row>
    <row r="16" spans="1:11" ht="17.25" customHeight="1">
      <c r="A16" s="15" t="s">
        <v>99</v>
      </c>
      <c r="B16" s="13">
        <f>B17+B18+B19</f>
        <v>10770</v>
      </c>
      <c r="C16" s="13">
        <f aca="true" t="shared" si="5" ref="C16:J16">C17+C18+C19</f>
        <v>16118</v>
      </c>
      <c r="D16" s="13">
        <f t="shared" si="5"/>
        <v>15210</v>
      </c>
      <c r="E16" s="13">
        <f t="shared" si="5"/>
        <v>11007</v>
      </c>
      <c r="F16" s="13">
        <f t="shared" si="5"/>
        <v>14364</v>
      </c>
      <c r="G16" s="13">
        <f t="shared" si="5"/>
        <v>23577</v>
      </c>
      <c r="H16" s="13">
        <f t="shared" si="5"/>
        <v>11160</v>
      </c>
      <c r="I16" s="13">
        <f t="shared" si="5"/>
        <v>2560</v>
      </c>
      <c r="J16" s="13">
        <f t="shared" si="5"/>
        <v>5713</v>
      </c>
      <c r="K16" s="11">
        <f t="shared" si="4"/>
        <v>110479</v>
      </c>
    </row>
    <row r="17" spans="1:11" ht="17.25" customHeight="1">
      <c r="A17" s="14" t="s">
        <v>100</v>
      </c>
      <c r="B17" s="13">
        <v>6391</v>
      </c>
      <c r="C17" s="13">
        <v>9895</v>
      </c>
      <c r="D17" s="13">
        <v>8979</v>
      </c>
      <c r="E17" s="13">
        <v>6927</v>
      </c>
      <c r="F17" s="13">
        <v>8821</v>
      </c>
      <c r="G17" s="13">
        <v>15095</v>
      </c>
      <c r="H17" s="13">
        <v>7516</v>
      </c>
      <c r="I17" s="13">
        <v>1605</v>
      </c>
      <c r="J17" s="13">
        <v>3468</v>
      </c>
      <c r="K17" s="11">
        <f t="shared" si="4"/>
        <v>68697</v>
      </c>
    </row>
    <row r="18" spans="1:11" ht="17.25" customHeight="1">
      <c r="A18" s="14" t="s">
        <v>101</v>
      </c>
      <c r="B18" s="13">
        <v>561</v>
      </c>
      <c r="C18" s="13">
        <v>789</v>
      </c>
      <c r="D18" s="13">
        <v>714</v>
      </c>
      <c r="E18" s="13">
        <v>785</v>
      </c>
      <c r="F18" s="13">
        <v>785</v>
      </c>
      <c r="G18" s="13">
        <v>1510</v>
      </c>
      <c r="H18" s="13">
        <v>622</v>
      </c>
      <c r="I18" s="13">
        <v>107</v>
      </c>
      <c r="J18" s="13">
        <v>287</v>
      </c>
      <c r="K18" s="11">
        <f t="shared" si="4"/>
        <v>6160</v>
      </c>
    </row>
    <row r="19" spans="1:11" ht="17.25" customHeight="1">
      <c r="A19" s="14" t="s">
        <v>102</v>
      </c>
      <c r="B19" s="13">
        <v>3818</v>
      </c>
      <c r="C19" s="13">
        <v>5434</v>
      </c>
      <c r="D19" s="13">
        <v>5517</v>
      </c>
      <c r="E19" s="13">
        <v>3295</v>
      </c>
      <c r="F19" s="13">
        <v>4758</v>
      </c>
      <c r="G19" s="13">
        <v>6972</v>
      </c>
      <c r="H19" s="13">
        <v>3022</v>
      </c>
      <c r="I19" s="13">
        <v>848</v>
      </c>
      <c r="J19" s="13">
        <v>1958</v>
      </c>
      <c r="K19" s="11">
        <f t="shared" si="4"/>
        <v>35622</v>
      </c>
    </row>
    <row r="20" spans="1:11" ht="17.25" customHeight="1">
      <c r="A20" s="16" t="s">
        <v>23</v>
      </c>
      <c r="B20" s="11">
        <f>+B21+B22+B23</f>
        <v>164380</v>
      </c>
      <c r="C20" s="11">
        <f aca="true" t="shared" si="6" ref="C20:J20">+C21+C22+C23</f>
        <v>221410</v>
      </c>
      <c r="D20" s="11">
        <f t="shared" si="6"/>
        <v>256436</v>
      </c>
      <c r="E20" s="11">
        <f t="shared" si="6"/>
        <v>161664</v>
      </c>
      <c r="F20" s="11">
        <f t="shared" si="6"/>
        <v>256146</v>
      </c>
      <c r="G20" s="11">
        <f t="shared" si="6"/>
        <v>465992</v>
      </c>
      <c r="H20" s="11">
        <f t="shared" si="6"/>
        <v>162323</v>
      </c>
      <c r="I20" s="11">
        <f t="shared" si="6"/>
        <v>39000</v>
      </c>
      <c r="J20" s="11">
        <f t="shared" si="6"/>
        <v>92438</v>
      </c>
      <c r="K20" s="11">
        <f t="shared" si="4"/>
        <v>1819789</v>
      </c>
    </row>
    <row r="21" spans="1:12" ht="17.25" customHeight="1">
      <c r="A21" s="12" t="s">
        <v>24</v>
      </c>
      <c r="B21" s="13">
        <v>91606</v>
      </c>
      <c r="C21" s="13">
        <v>136167</v>
      </c>
      <c r="D21" s="13">
        <v>156772</v>
      </c>
      <c r="E21" s="13">
        <v>97389</v>
      </c>
      <c r="F21" s="13">
        <v>152643</v>
      </c>
      <c r="G21" s="13">
        <v>257478</v>
      </c>
      <c r="H21" s="13">
        <v>95734</v>
      </c>
      <c r="I21" s="13">
        <v>24808</v>
      </c>
      <c r="J21" s="13">
        <v>56183</v>
      </c>
      <c r="K21" s="11">
        <f t="shared" si="4"/>
        <v>1068780</v>
      </c>
      <c r="L21" s="52"/>
    </row>
    <row r="22" spans="1:12" ht="17.25" customHeight="1">
      <c r="A22" s="12" t="s">
        <v>25</v>
      </c>
      <c r="B22" s="13">
        <v>65794</v>
      </c>
      <c r="C22" s="13">
        <v>76135</v>
      </c>
      <c r="D22" s="13">
        <v>88856</v>
      </c>
      <c r="E22" s="13">
        <v>58397</v>
      </c>
      <c r="F22" s="13">
        <v>94665</v>
      </c>
      <c r="G22" s="13">
        <v>193772</v>
      </c>
      <c r="H22" s="13">
        <v>60013</v>
      </c>
      <c r="I22" s="13">
        <v>12441</v>
      </c>
      <c r="J22" s="13">
        <v>32727</v>
      </c>
      <c r="K22" s="11">
        <f t="shared" si="4"/>
        <v>682800</v>
      </c>
      <c r="L22" s="52"/>
    </row>
    <row r="23" spans="1:11" ht="17.25" customHeight="1">
      <c r="A23" s="12" t="s">
        <v>26</v>
      </c>
      <c r="B23" s="13">
        <v>6980</v>
      </c>
      <c r="C23" s="13">
        <v>9108</v>
      </c>
      <c r="D23" s="13">
        <v>10808</v>
      </c>
      <c r="E23" s="13">
        <v>5878</v>
      </c>
      <c r="F23" s="13">
        <v>8838</v>
      </c>
      <c r="G23" s="13">
        <v>14742</v>
      </c>
      <c r="H23" s="13">
        <v>6576</v>
      </c>
      <c r="I23" s="13">
        <v>1751</v>
      </c>
      <c r="J23" s="13">
        <v>3528</v>
      </c>
      <c r="K23" s="11">
        <f t="shared" si="4"/>
        <v>68209</v>
      </c>
    </row>
    <row r="24" spans="1:11" ht="17.25" customHeight="1">
      <c r="A24" s="16" t="s">
        <v>27</v>
      </c>
      <c r="B24" s="13">
        <v>43406</v>
      </c>
      <c r="C24" s="13">
        <v>79697</v>
      </c>
      <c r="D24" s="13">
        <v>93809</v>
      </c>
      <c r="E24" s="13">
        <v>57048</v>
      </c>
      <c r="F24" s="13">
        <v>67264</v>
      </c>
      <c r="G24" s="13">
        <v>81428</v>
      </c>
      <c r="H24" s="13">
        <v>40682</v>
      </c>
      <c r="I24" s="13">
        <v>17270</v>
      </c>
      <c r="J24" s="13">
        <v>39808</v>
      </c>
      <c r="K24" s="11">
        <f t="shared" si="4"/>
        <v>520412</v>
      </c>
    </row>
    <row r="25" spans="1:12" ht="17.25" customHeight="1">
      <c r="A25" s="12" t="s">
        <v>28</v>
      </c>
      <c r="B25" s="13">
        <v>27780</v>
      </c>
      <c r="C25" s="13">
        <v>51006</v>
      </c>
      <c r="D25" s="13">
        <v>60038</v>
      </c>
      <c r="E25" s="13">
        <v>36511</v>
      </c>
      <c r="F25" s="13">
        <v>43049</v>
      </c>
      <c r="G25" s="13">
        <v>52114</v>
      </c>
      <c r="H25" s="13">
        <v>26036</v>
      </c>
      <c r="I25" s="13">
        <v>11053</v>
      </c>
      <c r="J25" s="13">
        <v>25477</v>
      </c>
      <c r="K25" s="11">
        <f t="shared" si="4"/>
        <v>333064</v>
      </c>
      <c r="L25" s="52"/>
    </row>
    <row r="26" spans="1:12" ht="17.25" customHeight="1">
      <c r="A26" s="12" t="s">
        <v>29</v>
      </c>
      <c r="B26" s="13">
        <v>15626</v>
      </c>
      <c r="C26" s="13">
        <v>28691</v>
      </c>
      <c r="D26" s="13">
        <v>33771</v>
      </c>
      <c r="E26" s="13">
        <v>20537</v>
      </c>
      <c r="F26" s="13">
        <v>24215</v>
      </c>
      <c r="G26" s="13">
        <v>29314</v>
      </c>
      <c r="H26" s="13">
        <v>14646</v>
      </c>
      <c r="I26" s="13">
        <v>6217</v>
      </c>
      <c r="J26" s="13">
        <v>14331</v>
      </c>
      <c r="K26" s="11">
        <f t="shared" si="4"/>
        <v>187348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5741</v>
      </c>
      <c r="I27" s="11">
        <v>0</v>
      </c>
      <c r="J27" s="11">
        <v>0</v>
      </c>
      <c r="K27" s="11">
        <f t="shared" si="4"/>
        <v>5741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2.41043096</v>
      </c>
      <c r="C29" s="60">
        <f aca="true" t="shared" si="7" ref="C29:J29">SUM(C30:C33)</f>
        <v>2.7495770399999997</v>
      </c>
      <c r="D29" s="60">
        <f t="shared" si="7"/>
        <v>3.09599767</v>
      </c>
      <c r="E29" s="60">
        <f t="shared" si="7"/>
        <v>2.6327510100000002</v>
      </c>
      <c r="F29" s="60">
        <f t="shared" si="7"/>
        <v>2.55560601</v>
      </c>
      <c r="G29" s="60">
        <f t="shared" si="7"/>
        <v>2.19782916</v>
      </c>
      <c r="H29" s="60">
        <f t="shared" si="7"/>
        <v>2.519657</v>
      </c>
      <c r="I29" s="60">
        <f t="shared" si="7"/>
        <v>4.473838</v>
      </c>
      <c r="J29" s="60">
        <f t="shared" si="7"/>
        <v>2.65539698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-0.00326904</v>
      </c>
      <c r="C32" s="62">
        <v>-0.00352896</v>
      </c>
      <c r="D32" s="62">
        <v>-0.00350233</v>
      </c>
      <c r="E32" s="62">
        <v>-0.00324899</v>
      </c>
      <c r="F32" s="62">
        <v>-0.00339399</v>
      </c>
      <c r="G32" s="62">
        <v>-0.00357084</v>
      </c>
      <c r="H32" s="62">
        <v>-0.004543</v>
      </c>
      <c r="I32" s="62">
        <v>-0.006862</v>
      </c>
      <c r="J32" s="62">
        <v>-0.00130302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16271.47</v>
      </c>
      <c r="I35" s="19">
        <v>0</v>
      </c>
      <c r="J35" s="19">
        <v>0</v>
      </c>
      <c r="K35" s="23">
        <f>SUM(B35:J35)</f>
        <v>16271.47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 aca="true" t="shared" si="8" ref="B39:J39">+B40+B43</f>
        <v>28560.21</v>
      </c>
      <c r="C39" s="23">
        <f t="shared" si="8"/>
        <v>35436.05</v>
      </c>
      <c r="D39" s="23">
        <f t="shared" si="8"/>
        <v>41882.57</v>
      </c>
      <c r="E39" s="23">
        <f t="shared" si="8"/>
        <v>23074.83</v>
      </c>
      <c r="F39" s="23">
        <f t="shared" si="8"/>
        <v>36143.83</v>
      </c>
      <c r="G39" s="23">
        <f t="shared" si="8"/>
        <v>47263.200000000004</v>
      </c>
      <c r="H39" s="23">
        <f t="shared" si="8"/>
        <v>27105.87</v>
      </c>
      <c r="I39" s="23">
        <f t="shared" si="8"/>
        <v>1065.72</v>
      </c>
      <c r="J39" s="23">
        <f t="shared" si="8"/>
        <v>1463.76</v>
      </c>
      <c r="K39" s="23">
        <f aca="true" t="shared" si="9" ref="K39:K44">SUM(B39:J39)</f>
        <v>241996.04</v>
      </c>
    </row>
    <row r="40" spans="1:11" ht="17.25" customHeight="1">
      <c r="A40" s="16" t="s">
        <v>40</v>
      </c>
      <c r="B40" s="23">
        <v>25838.13</v>
      </c>
      <c r="C40" s="23">
        <v>31502.73</v>
      </c>
      <c r="D40" s="23">
        <v>37906.45</v>
      </c>
      <c r="E40" s="23">
        <v>20630.95</v>
      </c>
      <c r="F40" s="23">
        <v>32390.27</v>
      </c>
      <c r="G40" s="23">
        <v>41198.44</v>
      </c>
      <c r="H40" s="23">
        <v>23570.59</v>
      </c>
      <c r="I40" s="19">
        <v>0</v>
      </c>
      <c r="J40" s="19">
        <v>0</v>
      </c>
      <c r="K40" s="23">
        <f t="shared" si="9"/>
        <v>213037.56</v>
      </c>
    </row>
    <row r="41" spans="1:11" ht="17.25" customHeight="1">
      <c r="A41" s="12" t="s">
        <v>41</v>
      </c>
      <c r="B41" s="81">
        <v>947</v>
      </c>
      <c r="C41" s="81">
        <v>1256</v>
      </c>
      <c r="D41" s="81">
        <v>1336</v>
      </c>
      <c r="E41" s="81">
        <v>770</v>
      </c>
      <c r="F41" s="81">
        <v>1204</v>
      </c>
      <c r="G41" s="81">
        <v>1618</v>
      </c>
      <c r="H41" s="81">
        <v>834</v>
      </c>
      <c r="I41" s="81">
        <v>0</v>
      </c>
      <c r="J41" s="81">
        <v>0</v>
      </c>
      <c r="K41" s="81">
        <f t="shared" si="9"/>
        <v>7965</v>
      </c>
    </row>
    <row r="42" spans="1:11" ht="17.25" customHeight="1">
      <c r="A42" s="12" t="s">
        <v>42</v>
      </c>
      <c r="B42" s="23">
        <f aca="true" t="shared" si="10" ref="B42:H42">ROUND(B40/B41,2)</f>
        <v>27.28</v>
      </c>
      <c r="C42" s="23">
        <f t="shared" si="10"/>
        <v>25.08</v>
      </c>
      <c r="D42" s="23">
        <f t="shared" si="10"/>
        <v>28.37</v>
      </c>
      <c r="E42" s="23">
        <f t="shared" si="10"/>
        <v>26.79</v>
      </c>
      <c r="F42" s="23">
        <f t="shared" si="10"/>
        <v>26.9</v>
      </c>
      <c r="G42" s="23">
        <f t="shared" si="10"/>
        <v>25.46</v>
      </c>
      <c r="H42" s="23">
        <f t="shared" si="10"/>
        <v>28.26</v>
      </c>
      <c r="I42" s="19">
        <v>0</v>
      </c>
      <c r="J42" s="19">
        <v>0</v>
      </c>
      <c r="K42" s="23">
        <f>ROUND(K40/K41,2)</f>
        <v>26.75</v>
      </c>
    </row>
    <row r="43" spans="1:11" ht="17.25" customHeight="1">
      <c r="A43" s="64" t="s">
        <v>108</v>
      </c>
      <c r="B43" s="65">
        <f>ROUND(B44*B45,2)</f>
        <v>2722.08</v>
      </c>
      <c r="C43" s="65">
        <f>ROUND(C44*C45,2)</f>
        <v>3933.32</v>
      </c>
      <c r="D43" s="65">
        <f aca="true" t="shared" si="11" ref="D43:J43">ROUND(D44*D45,2)</f>
        <v>3976.12</v>
      </c>
      <c r="E43" s="65">
        <f t="shared" si="11"/>
        <v>2443.88</v>
      </c>
      <c r="F43" s="65">
        <f t="shared" si="11"/>
        <v>3753.56</v>
      </c>
      <c r="G43" s="65">
        <f t="shared" si="11"/>
        <v>6064.76</v>
      </c>
      <c r="H43" s="65">
        <f t="shared" si="11"/>
        <v>3535.28</v>
      </c>
      <c r="I43" s="65">
        <f t="shared" si="11"/>
        <v>1065.72</v>
      </c>
      <c r="J43" s="65">
        <f t="shared" si="11"/>
        <v>1463.76</v>
      </c>
      <c r="K43" s="65">
        <f t="shared" si="9"/>
        <v>28958.48</v>
      </c>
    </row>
    <row r="44" spans="1:11" ht="17.25" customHeight="1">
      <c r="A44" s="66" t="s">
        <v>43</v>
      </c>
      <c r="B44" s="67">
        <v>636</v>
      </c>
      <c r="C44" s="67">
        <v>919</v>
      </c>
      <c r="D44" s="67">
        <v>929</v>
      </c>
      <c r="E44" s="67">
        <v>571</v>
      </c>
      <c r="F44" s="67">
        <v>877</v>
      </c>
      <c r="G44" s="67">
        <v>1417</v>
      </c>
      <c r="H44" s="67">
        <v>826</v>
      </c>
      <c r="I44" s="67">
        <v>249</v>
      </c>
      <c r="J44" s="67">
        <v>342</v>
      </c>
      <c r="K44" s="67">
        <f t="shared" si="9"/>
        <v>6766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1234980.75</v>
      </c>
      <c r="C47" s="22">
        <f aca="true" t="shared" si="12" ref="C47:H47">+C48+C56</f>
        <v>2097438.9</v>
      </c>
      <c r="D47" s="22">
        <f t="shared" si="12"/>
        <v>2533788.8</v>
      </c>
      <c r="E47" s="22">
        <f t="shared" si="12"/>
        <v>1438349.9399999997</v>
      </c>
      <c r="F47" s="22">
        <f t="shared" si="12"/>
        <v>1892795.05</v>
      </c>
      <c r="G47" s="22">
        <f t="shared" si="12"/>
        <v>2688289.0999999996</v>
      </c>
      <c r="H47" s="22">
        <f t="shared" si="12"/>
        <v>1427041.1500000004</v>
      </c>
      <c r="I47" s="22">
        <f>+I48+I56</f>
        <v>532204.24</v>
      </c>
      <c r="J47" s="22">
        <f>+J48+J56</f>
        <v>807410.62</v>
      </c>
      <c r="K47" s="22">
        <f>SUM(B47:J47)</f>
        <v>14652298.549999999</v>
      </c>
    </row>
    <row r="48" spans="1:11" ht="17.25" customHeight="1">
      <c r="A48" s="16" t="s">
        <v>46</v>
      </c>
      <c r="B48" s="23">
        <f>SUM(B49:B55)</f>
        <v>1217493.23</v>
      </c>
      <c r="C48" s="23">
        <f aca="true" t="shared" si="13" ref="C48:H48">SUM(C49:C55)</f>
        <v>2075297.76</v>
      </c>
      <c r="D48" s="23">
        <f t="shared" si="13"/>
        <v>2508389.61</v>
      </c>
      <c r="E48" s="23">
        <f t="shared" si="13"/>
        <v>1417329.7499999998</v>
      </c>
      <c r="F48" s="23">
        <f t="shared" si="13"/>
        <v>1871214.61</v>
      </c>
      <c r="G48" s="23">
        <f t="shared" si="13"/>
        <v>2660446.9099999997</v>
      </c>
      <c r="H48" s="23">
        <f t="shared" si="13"/>
        <v>1408819.7900000003</v>
      </c>
      <c r="I48" s="23">
        <f>SUM(I49:I55)</f>
        <v>532204.24</v>
      </c>
      <c r="J48" s="23">
        <f>SUM(J49:J55)</f>
        <v>794219.25</v>
      </c>
      <c r="K48" s="23">
        <f aca="true" t="shared" si="14" ref="K48:K56">SUM(B48:J48)</f>
        <v>14485415.15</v>
      </c>
    </row>
    <row r="49" spans="1:11" ht="17.25" customHeight="1">
      <c r="A49" s="34" t="s">
        <v>47</v>
      </c>
      <c r="B49" s="23">
        <f aca="true" t="shared" si="15" ref="B49:H49">ROUND(B30*B7,2)</f>
        <v>1190545.46</v>
      </c>
      <c r="C49" s="23">
        <f t="shared" si="15"/>
        <v>2037949.85</v>
      </c>
      <c r="D49" s="23">
        <f t="shared" si="15"/>
        <v>2469297.26</v>
      </c>
      <c r="E49" s="23">
        <f t="shared" si="15"/>
        <v>1395975.52</v>
      </c>
      <c r="F49" s="23">
        <f t="shared" si="15"/>
        <v>1837507.86</v>
      </c>
      <c r="G49" s="23">
        <f t="shared" si="15"/>
        <v>2617429.38</v>
      </c>
      <c r="H49" s="23">
        <f t="shared" si="15"/>
        <v>1367904.37</v>
      </c>
      <c r="I49" s="23">
        <f>ROUND(I30*I7,2)</f>
        <v>531953.18</v>
      </c>
      <c r="J49" s="23">
        <f>ROUND(J30*J7,2)</f>
        <v>793144.5</v>
      </c>
      <c r="K49" s="23">
        <f t="shared" si="14"/>
        <v>14241707.379999999</v>
      </c>
    </row>
    <row r="50" spans="1:11" ht="17.25" customHeight="1">
      <c r="A50" s="34" t="s">
        <v>48</v>
      </c>
      <c r="B50" s="19">
        <v>0</v>
      </c>
      <c r="C50" s="23">
        <f>ROUND(C31*C7,2)</f>
        <v>4529.93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4529.93</v>
      </c>
    </row>
    <row r="51" spans="1:11" ht="17.25" customHeight="1">
      <c r="A51" s="68" t="s">
        <v>110</v>
      </c>
      <c r="B51" s="69">
        <f>ROUND(B32*B7,2)</f>
        <v>-1612.44</v>
      </c>
      <c r="C51" s="69">
        <f>ROUND(C32*C7,2)</f>
        <v>-2618.07</v>
      </c>
      <c r="D51" s="69">
        <f aca="true" t="shared" si="16" ref="D51:J51">ROUND(D32*D7,2)</f>
        <v>-2790.22</v>
      </c>
      <c r="E51" s="69">
        <f t="shared" si="16"/>
        <v>-1720.6</v>
      </c>
      <c r="F51" s="69">
        <f t="shared" si="16"/>
        <v>-2437.08</v>
      </c>
      <c r="G51" s="69">
        <f t="shared" si="16"/>
        <v>-4245.67</v>
      </c>
      <c r="H51" s="69">
        <f t="shared" si="16"/>
        <v>-2461.92</v>
      </c>
      <c r="I51" s="69">
        <f t="shared" si="16"/>
        <v>-814.66</v>
      </c>
      <c r="J51" s="69">
        <f t="shared" si="16"/>
        <v>-389.01</v>
      </c>
      <c r="K51" s="69">
        <f>SUM(B51:J51)</f>
        <v>-19089.67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16271.47</v>
      </c>
      <c r="I53" s="31">
        <f>+I35</f>
        <v>0</v>
      </c>
      <c r="J53" s="31">
        <f>+J35</f>
        <v>0</v>
      </c>
      <c r="K53" s="23">
        <f t="shared" si="14"/>
        <v>16271.47</v>
      </c>
    </row>
    <row r="54" spans="1:11" ht="17.25" customHeight="1">
      <c r="A54" s="12" t="s">
        <v>51</v>
      </c>
      <c r="B54" s="69">
        <v>25838.13</v>
      </c>
      <c r="C54" s="69">
        <v>31502.73</v>
      </c>
      <c r="D54" s="69">
        <v>37906.45</v>
      </c>
      <c r="E54" s="69">
        <v>20630.95</v>
      </c>
      <c r="F54" s="69">
        <v>32390.27</v>
      </c>
      <c r="G54" s="69">
        <v>41198.44</v>
      </c>
      <c r="H54" s="69">
        <v>23570.59</v>
      </c>
      <c r="I54" s="19">
        <v>0</v>
      </c>
      <c r="J54" s="19">
        <v>0</v>
      </c>
      <c r="K54" s="23">
        <f t="shared" si="14"/>
        <v>213037.56</v>
      </c>
    </row>
    <row r="55" spans="1:11" ht="17.25" customHeight="1">
      <c r="A55" s="12" t="s">
        <v>52</v>
      </c>
      <c r="B55" s="36">
        <v>2722.08</v>
      </c>
      <c r="C55" s="36">
        <v>3933.32</v>
      </c>
      <c r="D55" s="36">
        <v>3976.12</v>
      </c>
      <c r="E55" s="19">
        <v>2443.88</v>
      </c>
      <c r="F55" s="36">
        <v>3753.56</v>
      </c>
      <c r="G55" s="36">
        <v>6064.76</v>
      </c>
      <c r="H55" s="36">
        <v>3535.28</v>
      </c>
      <c r="I55" s="36">
        <v>1065.72</v>
      </c>
      <c r="J55" s="36">
        <v>1463.76</v>
      </c>
      <c r="K55" s="23">
        <f t="shared" si="14"/>
        <v>28958.48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4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7" ref="B60:J60">+B61+B68+B94+B95</f>
        <v>-255597.25</v>
      </c>
      <c r="C60" s="35">
        <f t="shared" si="17"/>
        <v>-302505.62</v>
      </c>
      <c r="D60" s="35">
        <f t="shared" si="17"/>
        <v>-342184.72</v>
      </c>
      <c r="E60" s="35">
        <f t="shared" si="17"/>
        <v>-302935.7</v>
      </c>
      <c r="F60" s="35">
        <f t="shared" si="17"/>
        <v>-319622.84</v>
      </c>
      <c r="G60" s="35">
        <f t="shared" si="17"/>
        <v>-414072.33999999997</v>
      </c>
      <c r="H60" s="35">
        <f t="shared" si="17"/>
        <v>-260377.35</v>
      </c>
      <c r="I60" s="35">
        <f t="shared" si="17"/>
        <v>-93307.42</v>
      </c>
      <c r="J60" s="35">
        <f t="shared" si="17"/>
        <v>-106691.72</v>
      </c>
      <c r="K60" s="35">
        <f>SUM(B60:J60)</f>
        <v>-2397294.9600000004</v>
      </c>
    </row>
    <row r="61" spans="1:11" ht="18.75" customHeight="1">
      <c r="A61" s="16" t="s">
        <v>78</v>
      </c>
      <c r="B61" s="35">
        <f aca="true" t="shared" si="18" ref="B61:J61">B62+B63+B64+B65+B66+B67</f>
        <v>-214634.35</v>
      </c>
      <c r="C61" s="35">
        <f t="shared" si="18"/>
        <v>-256043.76</v>
      </c>
      <c r="D61" s="35">
        <f t="shared" si="18"/>
        <v>-252874.75</v>
      </c>
      <c r="E61" s="35">
        <f t="shared" si="18"/>
        <v>-250675.02000000002</v>
      </c>
      <c r="F61" s="35">
        <f t="shared" si="18"/>
        <v>-257760.94</v>
      </c>
      <c r="G61" s="35">
        <f t="shared" si="18"/>
        <v>-290347.22</v>
      </c>
      <c r="H61" s="35">
        <f t="shared" si="18"/>
        <v>-213319</v>
      </c>
      <c r="I61" s="35">
        <f t="shared" si="18"/>
        <v>-39455.5</v>
      </c>
      <c r="J61" s="35">
        <f t="shared" si="18"/>
        <v>-75456.5</v>
      </c>
      <c r="K61" s="35">
        <f aca="true" t="shared" si="19" ref="K61:K94">SUM(B61:J61)</f>
        <v>-1850567.04</v>
      </c>
    </row>
    <row r="62" spans="1:11" ht="18.75" customHeight="1">
      <c r="A62" s="12" t="s">
        <v>79</v>
      </c>
      <c r="B62" s="35">
        <f>-ROUND(B9*$D$3,2)</f>
        <v>-150566.5</v>
      </c>
      <c r="C62" s="35">
        <f aca="true" t="shared" si="20" ref="C62:J62">-ROUND(C9*$D$3,2)</f>
        <v>-246477</v>
      </c>
      <c r="D62" s="35">
        <f t="shared" si="20"/>
        <v>-225438.5</v>
      </c>
      <c r="E62" s="35">
        <f t="shared" si="20"/>
        <v>-160485.5</v>
      </c>
      <c r="F62" s="35">
        <f t="shared" si="20"/>
        <v>-181765.5</v>
      </c>
      <c r="G62" s="35">
        <f t="shared" si="20"/>
        <v>-226551.5</v>
      </c>
      <c r="H62" s="35">
        <f t="shared" si="20"/>
        <v>-213150</v>
      </c>
      <c r="I62" s="35">
        <f t="shared" si="20"/>
        <v>-39455.5</v>
      </c>
      <c r="J62" s="35">
        <f t="shared" si="20"/>
        <v>-75456.5</v>
      </c>
      <c r="K62" s="35">
        <f t="shared" si="19"/>
        <v>-1519346.5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9"/>
        <v>0</v>
      </c>
    </row>
    <row r="64" spans="1:11" ht="18.75" customHeight="1">
      <c r="A64" s="12" t="s">
        <v>104</v>
      </c>
      <c r="B64" s="35">
        <v>-532</v>
      </c>
      <c r="C64" s="35">
        <v>-122.5</v>
      </c>
      <c r="D64" s="35">
        <v>-266</v>
      </c>
      <c r="E64" s="35">
        <v>-696.5</v>
      </c>
      <c r="F64" s="35">
        <v>-378</v>
      </c>
      <c r="G64" s="35">
        <v>-287</v>
      </c>
      <c r="H64" s="19">
        <v>0</v>
      </c>
      <c r="I64" s="19">
        <v>0</v>
      </c>
      <c r="J64" s="19">
        <v>0</v>
      </c>
      <c r="K64" s="35">
        <f t="shared" si="19"/>
        <v>-2282</v>
      </c>
    </row>
    <row r="65" spans="1:11" ht="18.75" customHeight="1">
      <c r="A65" s="12" t="s">
        <v>111</v>
      </c>
      <c r="B65" s="35">
        <v>-3479</v>
      </c>
      <c r="C65" s="35">
        <v>-2271.5</v>
      </c>
      <c r="D65" s="35">
        <v>-2957.5</v>
      </c>
      <c r="E65" s="35">
        <v>-3367</v>
      </c>
      <c r="F65" s="35">
        <v>-1323</v>
      </c>
      <c r="G65" s="35">
        <v>-1641.5</v>
      </c>
      <c r="H65" s="35">
        <v>-49</v>
      </c>
      <c r="I65" s="19">
        <v>0</v>
      </c>
      <c r="J65" s="19">
        <v>0</v>
      </c>
      <c r="K65" s="35">
        <f t="shared" si="19"/>
        <v>-15088.5</v>
      </c>
    </row>
    <row r="66" spans="1:11" ht="18.75" customHeight="1">
      <c r="A66" s="12" t="s">
        <v>56</v>
      </c>
      <c r="B66" s="47">
        <v>-60056.85</v>
      </c>
      <c r="C66" s="47">
        <v>-7172.76</v>
      </c>
      <c r="D66" s="47">
        <v>-24212.75</v>
      </c>
      <c r="E66" s="47">
        <v>-86126.02</v>
      </c>
      <c r="F66" s="47">
        <v>-74294.44</v>
      </c>
      <c r="G66" s="47">
        <v>-61867.22</v>
      </c>
      <c r="H66" s="47">
        <v>-120</v>
      </c>
      <c r="I66" s="19">
        <v>0</v>
      </c>
      <c r="J66" s="19">
        <v>0</v>
      </c>
      <c r="K66" s="35">
        <f t="shared" si="19"/>
        <v>-313850.04000000004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9"/>
        <v>0</v>
      </c>
    </row>
    <row r="68" spans="1:11" ht="18.75" customHeight="1">
      <c r="A68" s="12" t="s">
        <v>83</v>
      </c>
      <c r="B68" s="35">
        <f aca="true" t="shared" si="21" ref="B68:J68">SUM(B69:B92)</f>
        <v>-40962.9</v>
      </c>
      <c r="C68" s="35">
        <f t="shared" si="21"/>
        <v>-46461.86</v>
      </c>
      <c r="D68" s="35">
        <f t="shared" si="21"/>
        <v>-89309.97</v>
      </c>
      <c r="E68" s="35">
        <f t="shared" si="21"/>
        <v>-52260.68000000001</v>
      </c>
      <c r="F68" s="35">
        <f t="shared" si="21"/>
        <v>-61861.9</v>
      </c>
      <c r="G68" s="35">
        <f t="shared" si="21"/>
        <v>-123725.12</v>
      </c>
      <c r="H68" s="35">
        <f t="shared" si="21"/>
        <v>-47058.35</v>
      </c>
      <c r="I68" s="35">
        <f t="shared" si="21"/>
        <v>-53851.92</v>
      </c>
      <c r="J68" s="35">
        <f t="shared" si="21"/>
        <v>-31235.22</v>
      </c>
      <c r="K68" s="35">
        <f t="shared" si="19"/>
        <v>-546727.92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9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9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9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9"/>
        <v>-30000</v>
      </c>
    </row>
    <row r="73" spans="1:11" ht="18.75" customHeight="1">
      <c r="A73" s="34" t="s">
        <v>62</v>
      </c>
      <c r="B73" s="35">
        <v>-15594.22</v>
      </c>
      <c r="C73" s="35">
        <v>-22637.8</v>
      </c>
      <c r="D73" s="35">
        <v>-21400.42</v>
      </c>
      <c r="E73" s="35">
        <v>-15007.26</v>
      </c>
      <c r="F73" s="35">
        <v>-20623.08</v>
      </c>
      <c r="G73" s="35">
        <v>-31426.41</v>
      </c>
      <c r="H73" s="35">
        <v>-15388</v>
      </c>
      <c r="I73" s="35">
        <v>-5409.59</v>
      </c>
      <c r="J73" s="35">
        <v>-11152.33</v>
      </c>
      <c r="K73" s="48">
        <f t="shared" si="19"/>
        <v>-158639.11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9"/>
        <v>0</v>
      </c>
    </row>
    <row r="75" spans="1:11" ht="18.75" customHeight="1">
      <c r="A75" s="12" t="s">
        <v>64</v>
      </c>
      <c r="B75" s="47">
        <v>-23857</v>
      </c>
      <c r="C75" s="47">
        <v>-13563.86</v>
      </c>
      <c r="D75" s="47">
        <v>-64857.91</v>
      </c>
      <c r="E75" s="47">
        <v>-20622</v>
      </c>
      <c r="F75" s="47">
        <v>-39012.11</v>
      </c>
      <c r="G75" s="47">
        <v>-88244.59</v>
      </c>
      <c r="H75" s="47">
        <v>-30799.47</v>
      </c>
      <c r="I75" s="47">
        <v>-9540</v>
      </c>
      <c r="J75" s="47">
        <v>-4740</v>
      </c>
      <c r="K75" s="47">
        <f t="shared" si="19"/>
        <v>-295236.94</v>
      </c>
    </row>
    <row r="76" spans="1:11" ht="18.75" customHeight="1">
      <c r="A76" s="12" t="s">
        <v>65</v>
      </c>
      <c r="B76" s="47">
        <v>-630</v>
      </c>
      <c r="C76" s="47">
        <v>-9513</v>
      </c>
      <c r="D76" s="47">
        <v>-1102.5</v>
      </c>
      <c r="E76" s="47">
        <v>-6174</v>
      </c>
      <c r="F76" s="47">
        <v>-945</v>
      </c>
      <c r="G76" s="47">
        <v>-3591</v>
      </c>
      <c r="H76" s="47">
        <v>-567</v>
      </c>
      <c r="I76" s="19">
        <v>0</v>
      </c>
      <c r="J76" s="19">
        <v>0</v>
      </c>
      <c r="K76" s="47">
        <f t="shared" si="19"/>
        <v>-22522.5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  <c r="L90" s="56"/>
    </row>
    <row r="91" spans="1:12" ht="18.75" customHeight="1">
      <c r="A91" s="12" t="s">
        <v>124</v>
      </c>
      <c r="B91" s="35">
        <v>-881.68</v>
      </c>
      <c r="C91" s="35">
        <v>-590.64</v>
      </c>
      <c r="D91" s="35">
        <v>-749</v>
      </c>
      <c r="E91" s="35">
        <v>1480.88</v>
      </c>
      <c r="F91" s="35">
        <v>-860.28</v>
      </c>
      <c r="G91" s="35">
        <v>-445.12</v>
      </c>
      <c r="H91" s="35">
        <v>-303.88</v>
      </c>
      <c r="I91" s="35">
        <v>0</v>
      </c>
      <c r="J91" s="35">
        <v>-890.24</v>
      </c>
      <c r="K91" s="35">
        <f t="shared" si="19"/>
        <v>-3239.96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-11938.3</v>
      </c>
      <c r="F92" s="19">
        <v>0</v>
      </c>
      <c r="G92" s="19">
        <v>0</v>
      </c>
      <c r="H92" s="19">
        <v>0</v>
      </c>
      <c r="I92" s="48">
        <v>-6705.77</v>
      </c>
      <c r="J92" s="48">
        <v>-14452.65</v>
      </c>
      <c r="K92" s="48">
        <f t="shared" si="19"/>
        <v>-33096.72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9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2" ref="B97:H97">+B98+B99</f>
        <v>979383.5</v>
      </c>
      <c r="C97" s="24">
        <f t="shared" si="22"/>
        <v>1794933.2799999998</v>
      </c>
      <c r="D97" s="24">
        <f t="shared" si="22"/>
        <v>2191604.0799999996</v>
      </c>
      <c r="E97" s="24">
        <f t="shared" si="22"/>
        <v>1135414.2399999998</v>
      </c>
      <c r="F97" s="24">
        <f t="shared" si="22"/>
        <v>1573172.2100000002</v>
      </c>
      <c r="G97" s="24">
        <f t="shared" si="22"/>
        <v>2274216.7599999993</v>
      </c>
      <c r="H97" s="24">
        <f t="shared" si="22"/>
        <v>1166663.8000000003</v>
      </c>
      <c r="I97" s="24">
        <f>+I98+I99</f>
        <v>438896.82</v>
      </c>
      <c r="J97" s="24">
        <f>+J98+J99</f>
        <v>700718.9</v>
      </c>
      <c r="K97" s="48">
        <f>SUM(B97:J97)</f>
        <v>12255003.59</v>
      </c>
      <c r="L97" s="54"/>
    </row>
    <row r="98" spans="1:12" ht="18.75" customHeight="1">
      <c r="A98" s="16" t="s">
        <v>86</v>
      </c>
      <c r="B98" s="24">
        <f aca="true" t="shared" si="23" ref="B98:J98">+B48+B61+B68+B94</f>
        <v>961895.98</v>
      </c>
      <c r="C98" s="24">
        <f t="shared" si="23"/>
        <v>1772792.14</v>
      </c>
      <c r="D98" s="24">
        <f t="shared" si="23"/>
        <v>2166204.8899999997</v>
      </c>
      <c r="E98" s="24">
        <f t="shared" si="23"/>
        <v>1114394.0499999998</v>
      </c>
      <c r="F98" s="24">
        <f t="shared" si="23"/>
        <v>1551591.7700000003</v>
      </c>
      <c r="G98" s="24">
        <f t="shared" si="23"/>
        <v>2246374.5699999994</v>
      </c>
      <c r="H98" s="24">
        <f t="shared" si="23"/>
        <v>1148442.4400000002</v>
      </c>
      <c r="I98" s="24">
        <f t="shared" si="23"/>
        <v>438896.82</v>
      </c>
      <c r="J98" s="24">
        <f t="shared" si="23"/>
        <v>687527.53</v>
      </c>
      <c r="K98" s="48">
        <f>SUM(B98:J98)</f>
        <v>12088120.189999998</v>
      </c>
      <c r="L98" s="54"/>
    </row>
    <row r="99" spans="1:11" ht="18" customHeight="1">
      <c r="A99" s="16" t="s">
        <v>105</v>
      </c>
      <c r="B99" s="24">
        <f aca="true" t="shared" si="24" ref="B99:J99">IF(+B56+B95+B100&lt;0,0,(B56+B95+B100))</f>
        <v>17487.52</v>
      </c>
      <c r="C99" s="24">
        <f t="shared" si="24"/>
        <v>22141.14</v>
      </c>
      <c r="D99" s="24">
        <f t="shared" si="24"/>
        <v>25399.19</v>
      </c>
      <c r="E99" s="24">
        <f t="shared" si="24"/>
        <v>21020.19</v>
      </c>
      <c r="F99" s="24">
        <f t="shared" si="24"/>
        <v>21580.44</v>
      </c>
      <c r="G99" s="24">
        <f t="shared" si="24"/>
        <v>27842.19</v>
      </c>
      <c r="H99" s="24">
        <f t="shared" si="24"/>
        <v>18221.36</v>
      </c>
      <c r="I99" s="19">
        <f t="shared" si="24"/>
        <v>0</v>
      </c>
      <c r="J99" s="24">
        <f t="shared" si="24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12255003.589999998</v>
      </c>
      <c r="L105" s="54"/>
    </row>
    <row r="106" spans="1:11" ht="18.75" customHeight="1">
      <c r="A106" s="26" t="s">
        <v>74</v>
      </c>
      <c r="B106" s="27">
        <v>132825.4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132825.4</v>
      </c>
    </row>
    <row r="107" spans="1:11" ht="18.75" customHeight="1">
      <c r="A107" s="26" t="s">
        <v>75</v>
      </c>
      <c r="B107" s="27">
        <v>846558.09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5" ref="K107:K122">SUM(B107:J107)</f>
        <v>846558.09</v>
      </c>
    </row>
    <row r="108" spans="1:11" ht="18.75" customHeight="1">
      <c r="A108" s="26" t="s">
        <v>76</v>
      </c>
      <c r="B108" s="40">
        <v>0</v>
      </c>
      <c r="C108" s="27">
        <f>+C97</f>
        <v>1794933.2799999998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5"/>
        <v>1794933.2799999998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2191604.0799999996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5"/>
        <v>2191604.0799999996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1135414.2399999998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5"/>
        <v>1135414.2399999998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295158.59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5"/>
        <v>295158.59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545874.6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5"/>
        <v>545874.6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732139.02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5"/>
        <v>732139.02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691026.62</v>
      </c>
      <c r="H114" s="40">
        <v>0</v>
      </c>
      <c r="I114" s="40">
        <v>0</v>
      </c>
      <c r="J114" s="40">
        <v>0</v>
      </c>
      <c r="K114" s="41">
        <f t="shared" si="25"/>
        <v>691026.62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53522.74</v>
      </c>
      <c r="H115" s="40">
        <v>0</v>
      </c>
      <c r="I115" s="40">
        <v>0</v>
      </c>
      <c r="J115" s="40">
        <v>0</v>
      </c>
      <c r="K115" s="41">
        <f t="shared" si="25"/>
        <v>53522.74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341430.97</v>
      </c>
      <c r="H116" s="40">
        <v>0</v>
      </c>
      <c r="I116" s="40">
        <v>0</v>
      </c>
      <c r="J116" s="40">
        <v>0</v>
      </c>
      <c r="K116" s="41">
        <f t="shared" si="25"/>
        <v>341430.97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336629.01</v>
      </c>
      <c r="H117" s="40">
        <v>0</v>
      </c>
      <c r="I117" s="40">
        <v>0</v>
      </c>
      <c r="J117" s="40">
        <v>0</v>
      </c>
      <c r="K117" s="41">
        <f t="shared" si="25"/>
        <v>336629.01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851607.43</v>
      </c>
      <c r="H118" s="40">
        <v>0</v>
      </c>
      <c r="I118" s="40">
        <v>0</v>
      </c>
      <c r="J118" s="40">
        <v>0</v>
      </c>
      <c r="K118" s="41">
        <f t="shared" si="25"/>
        <v>851607.43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429773.28</v>
      </c>
      <c r="I119" s="40">
        <v>0</v>
      </c>
      <c r="J119" s="40">
        <v>0</v>
      </c>
      <c r="K119" s="41">
        <f t="shared" si="25"/>
        <v>429773.28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736890.52</v>
      </c>
      <c r="I120" s="40">
        <v>0</v>
      </c>
      <c r="J120" s="40">
        <v>0</v>
      </c>
      <c r="K120" s="41">
        <f t="shared" si="25"/>
        <v>736890.52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438896.82</v>
      </c>
      <c r="J121" s="40">
        <v>0</v>
      </c>
      <c r="K121" s="41">
        <f t="shared" si="25"/>
        <v>438896.82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700718.9</v>
      </c>
      <c r="K122" s="44">
        <f t="shared" si="25"/>
        <v>700718.9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2015-02-26T19:07:07Z</dcterms:modified>
  <cp:category/>
  <cp:version/>
  <cp:contentType/>
  <cp:contentStatus/>
</cp:coreProperties>
</file>