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<sst xmlns="http://schemas.openxmlformats.org/spreadsheetml/2006/main" count="126" uniqueCount="126">
  <si>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</si>
  <si>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</si>
  <si>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</si>
  <si>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</si>
  <si>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</si>
  <si>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</si>
  <si>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</si>
  <si>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</si>
  <si>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</si>
  <si>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</si>
  <si>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</si>
  <si>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</si>
  <si>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</si>
  <si>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</si>
  <si>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</si>
  <si>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</si>
  <si>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</si>
  <si>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</si>
  <si>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</si>
  <si>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</si>
  <si>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</si>
  <si>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</si>
  <si>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</si>
  <si>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</si>
  <si>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</si>
  <si>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</si>
  <si>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</si>
  <si>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</si>
  <si>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</si>
  <si>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</si>
  <si>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</si>
  <si>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</si>
  <si>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</si>
  <si>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</si>
  <si>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</si>
  <si>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</si>
  <si>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</si>
  <si>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</si>
  <si>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</si>
  <si>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</si>
  <si>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</si>
  <si>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</si>
  <si>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</si>
  <si>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</si>
  <si>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</si>
  <si>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</si>
  <si>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</si>
  <si>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</si>
  <si>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</si>
  <si>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</si>
  <si>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</si>
  <si>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</si>
  <si>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</si>
  <si>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</si>
  <si>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</si>
  <si>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</si>
  <si>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</si>
  <si>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</si>
  <si>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</si>
  <si>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</si>
  <si>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</si>
  <si>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</si>
  <si>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</si>
  <si>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</si>
  <si>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</si>
  <si>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</si>
  <si>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</si>
  <si>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</si>
  <si>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</si>
  <si>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</si>
  <si>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</si>
  <si>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</si>
  <si>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</si>
  <si>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</si>
  <si>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</si>
  <si>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</si>
  <si>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</si>
  <si>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</si>
  <si>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</si>
  <si>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</si>
  <si>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</si>
  <si>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</si>
  <si>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</si>
  <si>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</si>
  <si>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</si>
  <si>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</si>
  <si>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</si>
  <si>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</si>
  <si>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</si>
  <si>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</si>
  <si>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</si>
  <si>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</si>
  <si>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</si>
  <si>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</si>
  <si>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</si>
  <si>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</si>
  <si>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</si>
  <si>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</si>
  <si>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</si>
  <si>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</si>
  <si>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</si>
  <si>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</si>
  <si>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</si>
  <si>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</si>
  <si>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</si>
  <si>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</si>
  <si>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</si>
  <si>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</si>
  <si>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</si>
  <si>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</si>
  <si>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</si>
  <si>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</si>
  <si>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</si>
  <si>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</si>
  <si>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</si>
  <si>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</si>
  <si>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</si>
  <si>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</si>
  <si>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</si>
  <si>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</si>
  <si>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</si>
  <si>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</si>
  <si>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</si>
  <si>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</si>
  <si>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</si>
  <si>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18/02/15 - VENCIMENTO 25/02/15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</si>
</sst>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423095</v>
      </c>
      <c r="C7" s="9">
        <f t="shared" si="0"/>
        <v>557935</v>
      </c>
      <c r="D7" s="9">
        <f t="shared" si="0"/>
        <v>609966</v>
      </c>
      <c r="E7" s="9">
        <f t="shared" si="0"/>
        <v>398618</v>
      </c>
      <c r="F7" s="9">
        <f t="shared" si="0"/>
        <v>510944</v>
      </c>
      <c r="G7" s="9">
        <f t="shared" si="0"/>
        <v>905973</v>
      </c>
      <c r="H7" s="9">
        <f t="shared" si="0"/>
        <v>378085</v>
      </c>
      <c r="I7" s="9">
        <f t="shared" si="0"/>
        <v>84147</v>
      </c>
      <c r="J7" s="9">
        <f t="shared" si="0"/>
        <v>240864</v>
      </c>
      <c r="K7" s="9">
        <f t="shared" si="0"/>
        <v>4109627</v>
      </c>
      <c r="L7" s="52"/>
    </row>
    <row r="8" spans="1:11" ht="17.25" customHeight="1">
      <c r="A8" s="10" t="s">
        <v>103</v>
      </c>
      <c r="B8" s="11">
        <f>B9+B12+B16</f>
        <v>243584</v>
      </c>
      <c r="C8" s="11">
        <f aca="true" t="shared" si="1" ref="C8:J8">C9+C12+C16</f>
        <v>329831</v>
      </c>
      <c r="D8" s="11">
        <f t="shared" si="1"/>
        <v>340306</v>
      </c>
      <c r="E8" s="11">
        <f t="shared" si="1"/>
        <v>233513</v>
      </c>
      <c r="F8" s="11">
        <f t="shared" si="1"/>
        <v>278565</v>
      </c>
      <c r="G8" s="11">
        <f t="shared" si="1"/>
        <v>483595</v>
      </c>
      <c r="H8" s="11">
        <f t="shared" si="1"/>
        <v>231557</v>
      </c>
      <c r="I8" s="11">
        <f t="shared" si="1"/>
        <v>43811</v>
      </c>
      <c r="J8" s="11">
        <f t="shared" si="1"/>
        <v>135023</v>
      </c>
      <c r="K8" s="11">
        <f>SUM(B8:J8)</f>
        <v>2319785</v>
      </c>
    </row>
    <row r="9" spans="1:11" ht="17.25" customHeight="1">
      <c r="A9" s="15" t="s">
        <v>17</v>
      </c>
      <c r="B9" s="13">
        <f>+B10+B11</f>
        <v>35742</v>
      </c>
      <c r="C9" s="13">
        <f aca="true" t="shared" si="2" ref="C9:J9">+C10+C11</f>
        <v>49238</v>
      </c>
      <c r="D9" s="13">
        <f t="shared" si="2"/>
        <v>47147</v>
      </c>
      <c r="E9" s="13">
        <f t="shared" si="2"/>
        <v>32385</v>
      </c>
      <c r="F9" s="13">
        <f t="shared" si="2"/>
        <v>34352</v>
      </c>
      <c r="G9" s="13">
        <f t="shared" si="2"/>
        <v>45333</v>
      </c>
      <c r="H9" s="13">
        <f t="shared" si="2"/>
        <v>38026</v>
      </c>
      <c r="I9" s="13">
        <f t="shared" si="2"/>
        <v>7152</v>
      </c>
      <c r="J9" s="13">
        <f t="shared" si="2"/>
        <v>17241</v>
      </c>
      <c r="K9" s="11">
        <f>SUM(B9:J9)</f>
        <v>306616</v>
      </c>
    </row>
    <row r="10" spans="1:11" ht="17.25" customHeight="1">
      <c r="A10" s="29" t="s">
        <v>18</v>
      </c>
      <c r="B10" s="13">
        <v>35742</v>
      </c>
      <c r="C10" s="13">
        <v>49238</v>
      </c>
      <c r="D10" s="13">
        <v>47147</v>
      </c>
      <c r="E10" s="13">
        <v>32385</v>
      </c>
      <c r="F10" s="13">
        <v>34352</v>
      </c>
      <c r="G10" s="13">
        <v>45333</v>
      </c>
      <c r="H10" s="13">
        <v>38026</v>
      </c>
      <c r="I10" s="13">
        <v>7152</v>
      </c>
      <c r="J10" s="13">
        <v>17241</v>
      </c>
      <c r="K10" s="11">
        <f>SUM(B10:J10)</f>
        <v>306616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199362</v>
      </c>
      <c r="C12" s="17">
        <f t="shared" si="3"/>
        <v>268978</v>
      </c>
      <c r="D12" s="17">
        <f t="shared" si="3"/>
        <v>282359</v>
      </c>
      <c r="E12" s="17">
        <f t="shared" si="3"/>
        <v>193498</v>
      </c>
      <c r="F12" s="17">
        <f t="shared" si="3"/>
        <v>234417</v>
      </c>
      <c r="G12" s="17">
        <f t="shared" si="3"/>
        <v>421641</v>
      </c>
      <c r="H12" s="17">
        <f t="shared" si="3"/>
        <v>186353</v>
      </c>
      <c r="I12" s="17">
        <f t="shared" si="3"/>
        <v>34992</v>
      </c>
      <c r="J12" s="17">
        <f t="shared" si="3"/>
        <v>113516</v>
      </c>
      <c r="K12" s="11">
        <f aca="true" t="shared" si="4" ref="K12:K27">SUM(B12:J12)</f>
        <v>1935116</v>
      </c>
    </row>
    <row r="13" spans="1:13" ht="17.25" customHeight="1">
      <c r="A13" s="14" t="s">
        <v>20</v>
      </c>
      <c r="B13" s="13">
        <v>94925</v>
      </c>
      <c r="C13" s="13">
        <v>137825</v>
      </c>
      <c r="D13" s="13">
        <v>146692</v>
      </c>
      <c r="E13" s="13">
        <v>98213</v>
      </c>
      <c r="F13" s="13">
        <v>119479</v>
      </c>
      <c r="G13" s="13">
        <v>203514</v>
      </c>
      <c r="H13" s="13">
        <v>89095</v>
      </c>
      <c r="I13" s="13">
        <v>19684</v>
      </c>
      <c r="J13" s="13">
        <v>59143</v>
      </c>
      <c r="K13" s="11">
        <f t="shared" si="4"/>
        <v>968570</v>
      </c>
      <c r="L13" s="52"/>
      <c r="M13" s="53"/>
    </row>
    <row r="14" spans="1:12" ht="17.25" customHeight="1">
      <c r="A14" s="14" t="s">
        <v>21</v>
      </c>
      <c r="B14" s="13">
        <v>97508</v>
      </c>
      <c r="C14" s="13">
        <v>121683</v>
      </c>
      <c r="D14" s="13">
        <v>125958</v>
      </c>
      <c r="E14" s="13">
        <v>88953</v>
      </c>
      <c r="F14" s="13">
        <v>107565</v>
      </c>
      <c r="G14" s="13">
        <v>206817</v>
      </c>
      <c r="H14" s="13">
        <v>91204</v>
      </c>
      <c r="I14" s="13">
        <v>13932</v>
      </c>
      <c r="J14" s="13">
        <v>50585</v>
      </c>
      <c r="K14" s="11">
        <f t="shared" si="4"/>
        <v>904205</v>
      </c>
      <c r="L14" s="52"/>
    </row>
    <row r="15" spans="1:11" ht="17.25" customHeight="1">
      <c r="A15" s="14" t="s">
        <v>22</v>
      </c>
      <c r="B15" s="13">
        <v>6929</v>
      </c>
      <c r="C15" s="13">
        <v>9470</v>
      </c>
      <c r="D15" s="13">
        <v>9709</v>
      </c>
      <c r="E15" s="13">
        <v>6332</v>
      </c>
      <c r="F15" s="13">
        <v>7373</v>
      </c>
      <c r="G15" s="13">
        <v>11310</v>
      </c>
      <c r="H15" s="13">
        <v>6054</v>
      </c>
      <c r="I15" s="13">
        <v>1376</v>
      </c>
      <c r="J15" s="13">
        <v>3788</v>
      </c>
      <c r="K15" s="11">
        <f t="shared" si="4"/>
        <v>62341</v>
      </c>
    </row>
    <row r="16" spans="1:11" ht="17.25" customHeight="1">
      <c r="A16" s="15" t="s">
        <v>99</v>
      </c>
      <c r="B16" s="13">
        <f>B17+B18+B19</f>
        <v>8480</v>
      </c>
      <c r="C16" s="13">
        <f aca="true" t="shared" si="5" ref="C16:J16">C17+C18+C19</f>
        <v>11615</v>
      </c>
      <c r="D16" s="13">
        <f t="shared" si="5"/>
        <v>10800</v>
      </c>
      <c r="E16" s="13">
        <f t="shared" si="5"/>
        <v>7630</v>
      </c>
      <c r="F16" s="13">
        <f t="shared" si="5"/>
        <v>9796</v>
      </c>
      <c r="G16" s="13">
        <f t="shared" si="5"/>
        <v>16621</v>
      </c>
      <c r="H16" s="13">
        <f t="shared" si="5"/>
        <v>7178</v>
      </c>
      <c r="I16" s="13">
        <f t="shared" si="5"/>
        <v>1667</v>
      </c>
      <c r="J16" s="13">
        <f t="shared" si="5"/>
        <v>4266</v>
      </c>
      <c r="K16" s="11">
        <f t="shared" si="4"/>
        <v>78053</v>
      </c>
    </row>
    <row r="17" spans="1:11" ht="17.25" customHeight="1">
      <c r="A17" s="14" t="s">
        <v>100</v>
      </c>
      <c r="B17" s="13">
        <v>5457</v>
      </c>
      <c r="C17" s="13">
        <v>7827</v>
      </c>
      <c r="D17" s="13">
        <v>7258</v>
      </c>
      <c r="E17" s="13">
        <v>5285</v>
      </c>
      <c r="F17" s="13">
        <v>6637</v>
      </c>
      <c r="G17" s="13">
        <v>11703</v>
      </c>
      <c r="H17" s="13">
        <v>5290</v>
      </c>
      <c r="I17" s="13">
        <v>1140</v>
      </c>
      <c r="J17" s="13">
        <v>2894</v>
      </c>
      <c r="K17" s="11">
        <f t="shared" si="4"/>
        <v>53491</v>
      </c>
    </row>
    <row r="18" spans="1:11" ht="17.25" customHeight="1">
      <c r="A18" s="14" t="s">
        <v>101</v>
      </c>
      <c r="B18" s="13">
        <v>566</v>
      </c>
      <c r="C18" s="13">
        <v>648</v>
      </c>
      <c r="D18" s="13">
        <v>595</v>
      </c>
      <c r="E18" s="13">
        <v>654</v>
      </c>
      <c r="F18" s="13">
        <v>566</v>
      </c>
      <c r="G18" s="13">
        <v>1152</v>
      </c>
      <c r="H18" s="13">
        <v>482</v>
      </c>
      <c r="I18" s="13">
        <v>89</v>
      </c>
      <c r="J18" s="13">
        <v>256</v>
      </c>
      <c r="K18" s="11">
        <f t="shared" si="4"/>
        <v>5008</v>
      </c>
    </row>
    <row r="19" spans="1:11" ht="17.25" customHeight="1">
      <c r="A19" s="14" t="s">
        <v>102</v>
      </c>
      <c r="B19" s="13">
        <v>2457</v>
      </c>
      <c r="C19" s="13">
        <v>3140</v>
      </c>
      <c r="D19" s="13">
        <v>2947</v>
      </c>
      <c r="E19" s="13">
        <v>1691</v>
      </c>
      <c r="F19" s="13">
        <v>2593</v>
      </c>
      <c r="G19" s="13">
        <v>3766</v>
      </c>
      <c r="H19" s="13">
        <v>1406</v>
      </c>
      <c r="I19" s="13">
        <v>438</v>
      </c>
      <c r="J19" s="13">
        <v>1116</v>
      </c>
      <c r="K19" s="11">
        <f t="shared" si="4"/>
        <v>19554</v>
      </c>
    </row>
    <row r="20" spans="1:11" ht="17.25" customHeight="1">
      <c r="A20" s="16" t="s">
        <v>23</v>
      </c>
      <c r="B20" s="11">
        <f>+B21+B22+B23</f>
        <v>142985</v>
      </c>
      <c r="C20" s="11">
        <f aca="true" t="shared" si="6" ref="C20:J20">+C21+C22+C23</f>
        <v>168639</v>
      </c>
      <c r="D20" s="11">
        <f t="shared" si="6"/>
        <v>199760</v>
      </c>
      <c r="E20" s="11">
        <f t="shared" si="6"/>
        <v>123813</v>
      </c>
      <c r="F20" s="11">
        <f t="shared" si="6"/>
        <v>186617</v>
      </c>
      <c r="G20" s="11">
        <f t="shared" si="6"/>
        <v>364000</v>
      </c>
      <c r="H20" s="11">
        <f t="shared" si="6"/>
        <v>117167</v>
      </c>
      <c r="I20" s="11">
        <f t="shared" si="6"/>
        <v>28355</v>
      </c>
      <c r="J20" s="11">
        <f t="shared" si="6"/>
        <v>74689</v>
      </c>
      <c r="K20" s="11">
        <f t="shared" si="4"/>
        <v>1406025</v>
      </c>
    </row>
    <row r="21" spans="1:12" ht="17.25" customHeight="1">
      <c r="A21" s="12" t="s">
        <v>24</v>
      </c>
      <c r="B21" s="13">
        <v>74938</v>
      </c>
      <c r="C21" s="13">
        <v>97980</v>
      </c>
      <c r="D21" s="13">
        <v>115766</v>
      </c>
      <c r="E21" s="13">
        <v>70195</v>
      </c>
      <c r="F21" s="13">
        <v>105688</v>
      </c>
      <c r="G21" s="13">
        <v>190870</v>
      </c>
      <c r="H21" s="13">
        <v>65344</v>
      </c>
      <c r="I21" s="13">
        <v>17368</v>
      </c>
      <c r="J21" s="13">
        <v>42932</v>
      </c>
      <c r="K21" s="11">
        <f t="shared" si="4"/>
        <v>781081</v>
      </c>
      <c r="L21" s="52"/>
    </row>
    <row r="22" spans="1:12" ht="17.25" customHeight="1">
      <c r="A22" s="12" t="s">
        <v>25</v>
      </c>
      <c r="B22" s="13">
        <v>63475</v>
      </c>
      <c r="C22" s="13">
        <v>65375</v>
      </c>
      <c r="D22" s="13">
        <v>77855</v>
      </c>
      <c r="E22" s="13">
        <v>50281</v>
      </c>
      <c r="F22" s="13">
        <v>75967</v>
      </c>
      <c r="G22" s="13">
        <v>164544</v>
      </c>
      <c r="H22" s="13">
        <v>48719</v>
      </c>
      <c r="I22" s="13">
        <v>10097</v>
      </c>
      <c r="J22" s="13">
        <v>29555</v>
      </c>
      <c r="K22" s="11">
        <f t="shared" si="4"/>
        <v>585868</v>
      </c>
      <c r="L22" s="52"/>
    </row>
    <row r="23" spans="1:11" ht="17.25" customHeight="1">
      <c r="A23" s="12" t="s">
        <v>26</v>
      </c>
      <c r="B23" s="13">
        <v>4572</v>
      </c>
      <c r="C23" s="13">
        <v>5284</v>
      </c>
      <c r="D23" s="13">
        <v>6139</v>
      </c>
      <c r="E23" s="13">
        <v>3337</v>
      </c>
      <c r="F23" s="13">
        <v>4962</v>
      </c>
      <c r="G23" s="13">
        <v>8586</v>
      </c>
      <c r="H23" s="13">
        <v>3104</v>
      </c>
      <c r="I23" s="13">
        <v>890</v>
      </c>
      <c r="J23" s="13">
        <v>2202</v>
      </c>
      <c r="K23" s="11">
        <f t="shared" si="4"/>
        <v>39076</v>
      </c>
    </row>
    <row r="24" spans="1:11" ht="17.25" customHeight="1">
      <c r="A24" s="16" t="s">
        <v>27</v>
      </c>
      <c r="B24" s="13">
        <v>36526</v>
      </c>
      <c r="C24" s="13">
        <v>59465</v>
      </c>
      <c r="D24" s="13">
        <v>69900</v>
      </c>
      <c r="E24" s="13">
        <v>41292</v>
      </c>
      <c r="F24" s="13">
        <v>45762</v>
      </c>
      <c r="G24" s="13">
        <v>58378</v>
      </c>
      <c r="H24" s="13">
        <v>27379</v>
      </c>
      <c r="I24" s="13">
        <v>11981</v>
      </c>
      <c r="J24" s="13">
        <v>31152</v>
      </c>
      <c r="K24" s="11">
        <f t="shared" si="4"/>
        <v>381835</v>
      </c>
    </row>
    <row r="25" spans="1:12" ht="17.25" customHeight="1">
      <c r="A25" s="12" t="s">
        <v>28</v>
      </c>
      <c r="B25" s="13">
        <v>23377</v>
      </c>
      <c r="C25" s="13">
        <v>38058</v>
      </c>
      <c r="D25" s="13">
        <v>44736</v>
      </c>
      <c r="E25" s="13">
        <v>26427</v>
      </c>
      <c r="F25" s="13">
        <v>29288</v>
      </c>
      <c r="G25" s="13">
        <v>37362</v>
      </c>
      <c r="H25" s="13">
        <v>17523</v>
      </c>
      <c r="I25" s="13">
        <v>7668</v>
      </c>
      <c r="J25" s="13">
        <v>19937</v>
      </c>
      <c r="K25" s="11">
        <f t="shared" si="4"/>
        <v>244376</v>
      </c>
      <c r="L25" s="52"/>
    </row>
    <row r="26" spans="1:12" ht="17.25" customHeight="1">
      <c r="A26" s="12" t="s">
        <v>29</v>
      </c>
      <c r="B26" s="13">
        <v>13149</v>
      </c>
      <c r="C26" s="13">
        <v>21407</v>
      </c>
      <c r="D26" s="13">
        <v>25164</v>
      </c>
      <c r="E26" s="13">
        <v>14865</v>
      </c>
      <c r="F26" s="13">
        <v>16474</v>
      </c>
      <c r="G26" s="13">
        <v>21016</v>
      </c>
      <c r="H26" s="13">
        <v>9856</v>
      </c>
      <c r="I26" s="13">
        <v>4313</v>
      </c>
      <c r="J26" s="13">
        <v>11215</v>
      </c>
      <c r="K26" s="11">
        <f t="shared" si="4"/>
        <v>137459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1982</v>
      </c>
      <c r="I27" s="11">
        <v>0</v>
      </c>
      <c r="J27" s="11">
        <v>0</v>
      </c>
      <c r="K27" s="11">
        <f t="shared" si="4"/>
        <v>1982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2.41053376</v>
      </c>
      <c r="C29" s="60">
        <f aca="true" t="shared" si="7" ref="C29:J29">SUM(C30:C33)</f>
        <v>2.74975368</v>
      </c>
      <c r="D29" s="60">
        <f t="shared" si="7"/>
        <v>3.0961220799999998</v>
      </c>
      <c r="E29" s="60">
        <f t="shared" si="7"/>
        <v>2.6329729200000003</v>
      </c>
      <c r="F29" s="60">
        <f t="shared" si="7"/>
        <v>2.5556834100000003</v>
      </c>
      <c r="G29" s="60">
        <f t="shared" si="7"/>
        <v>2.19789468</v>
      </c>
      <c r="H29" s="60">
        <f t="shared" si="7"/>
        <v>2.519657</v>
      </c>
      <c r="I29" s="60">
        <f t="shared" si="7"/>
        <v>4.473838</v>
      </c>
      <c r="J29" s="60">
        <f t="shared" si="7"/>
        <v>2.6554655599999997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-0.00316624</v>
      </c>
      <c r="C32" s="62">
        <v>-0.00335232</v>
      </c>
      <c r="D32" s="62">
        <v>-0.00337792</v>
      </c>
      <c r="E32" s="62">
        <v>-0.00302708</v>
      </c>
      <c r="F32" s="62">
        <v>-0.00331659</v>
      </c>
      <c r="G32" s="62">
        <v>-0.00350532</v>
      </c>
      <c r="H32" s="62">
        <v>-0.004543</v>
      </c>
      <c r="I32" s="62">
        <v>-0.006862</v>
      </c>
      <c r="J32" s="62">
        <v>-0.00123444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25759.94</v>
      </c>
      <c r="I35" s="19">
        <v>0</v>
      </c>
      <c r="J35" s="19">
        <v>0</v>
      </c>
      <c r="K35" s="23">
        <f>SUM(B35:J35)</f>
        <v>25759.94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2636.48</v>
      </c>
      <c r="C39" s="23">
        <f aca="true" t="shared" si="8" ref="C39:J39">+C43</f>
        <v>3736.44</v>
      </c>
      <c r="D39" s="23">
        <f t="shared" si="8"/>
        <v>3834.88</v>
      </c>
      <c r="E39" s="19">
        <f t="shared" si="8"/>
        <v>2276.96</v>
      </c>
      <c r="F39" s="23">
        <f t="shared" si="8"/>
        <v>3667.96</v>
      </c>
      <c r="G39" s="23">
        <f t="shared" si="8"/>
        <v>5953.48</v>
      </c>
      <c r="H39" s="23">
        <f t="shared" si="8"/>
        <v>3535.28</v>
      </c>
      <c r="I39" s="23">
        <f t="shared" si="8"/>
        <v>1065.72</v>
      </c>
      <c r="J39" s="23">
        <f t="shared" si="8"/>
        <v>1386.72</v>
      </c>
      <c r="K39" s="23">
        <f aca="true" t="shared" si="9" ref="K39:K44">SUM(B39:J39)</f>
        <v>28093.92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2636.48</v>
      </c>
      <c r="C43" s="65">
        <f>ROUND(C44*C45,2)</f>
        <v>3736.44</v>
      </c>
      <c r="D43" s="65">
        <f aca="true" t="shared" si="10" ref="D43:J43">ROUND(D44*D45,2)</f>
        <v>3834.88</v>
      </c>
      <c r="E43" s="65">
        <f t="shared" si="10"/>
        <v>2276.96</v>
      </c>
      <c r="F43" s="65">
        <f t="shared" si="10"/>
        <v>3667.96</v>
      </c>
      <c r="G43" s="65">
        <f t="shared" si="10"/>
        <v>5953.48</v>
      </c>
      <c r="H43" s="65">
        <f t="shared" si="10"/>
        <v>3535.28</v>
      </c>
      <c r="I43" s="65">
        <f t="shared" si="10"/>
        <v>1065.72</v>
      </c>
      <c r="J43" s="65">
        <f t="shared" si="10"/>
        <v>1386.72</v>
      </c>
      <c r="K43" s="65">
        <f t="shared" si="9"/>
        <v>28093.92</v>
      </c>
    </row>
    <row r="44" spans="1:11" ht="17.25" customHeight="1">
      <c r="A44" s="66" t="s">
        <v>43</v>
      </c>
      <c r="B44" s="67">
        <v>616</v>
      </c>
      <c r="C44" s="67">
        <v>873</v>
      </c>
      <c r="D44" s="67">
        <v>896</v>
      </c>
      <c r="E44" s="67">
        <v>532</v>
      </c>
      <c r="F44" s="67">
        <v>857</v>
      </c>
      <c r="G44" s="67">
        <v>1391</v>
      </c>
      <c r="H44" s="67">
        <v>826</v>
      </c>
      <c r="I44" s="67">
        <v>249</v>
      </c>
      <c r="J44" s="67">
        <v>324</v>
      </c>
      <c r="K44" s="67">
        <f t="shared" si="9"/>
        <v>6564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1040008.78</v>
      </c>
      <c r="C47" s="22">
        <f aca="true" t="shared" si="11" ref="C47:H47">+C48+C56</f>
        <v>1560061.4</v>
      </c>
      <c r="D47" s="22">
        <f t="shared" si="11"/>
        <v>1917763.27</v>
      </c>
      <c r="E47" s="22">
        <f t="shared" si="11"/>
        <v>1072847.55</v>
      </c>
      <c r="F47" s="22">
        <f t="shared" si="11"/>
        <v>1331059.5099999998</v>
      </c>
      <c r="G47" s="22">
        <f t="shared" si="11"/>
        <v>2025028.9</v>
      </c>
      <c r="H47" s="22">
        <f t="shared" si="11"/>
        <v>1000161.1</v>
      </c>
      <c r="I47" s="22">
        <f>+I48+I56</f>
        <v>377525.76</v>
      </c>
      <c r="J47" s="22">
        <f>+J48+J56</f>
        <v>654184.15</v>
      </c>
      <c r="K47" s="22">
        <f>SUM(B47:J47)</f>
        <v>10978640.419999998</v>
      </c>
    </row>
    <row r="48" spans="1:11" ht="17.25" customHeight="1">
      <c r="A48" s="16" t="s">
        <v>46</v>
      </c>
      <c r="B48" s="23">
        <f>SUM(B49:B55)</f>
        <v>1022521.26</v>
      </c>
      <c r="C48" s="23">
        <f aca="true" t="shared" si="12" ref="C48:H48">SUM(C49:C55)</f>
        <v>1537920.26</v>
      </c>
      <c r="D48" s="23">
        <f t="shared" si="12"/>
        <v>1892364.08</v>
      </c>
      <c r="E48" s="23">
        <f t="shared" si="12"/>
        <v>1051827.36</v>
      </c>
      <c r="F48" s="23">
        <f t="shared" si="12"/>
        <v>1309479.0699999998</v>
      </c>
      <c r="G48" s="23">
        <f t="shared" si="12"/>
        <v>1997186.71</v>
      </c>
      <c r="H48" s="23">
        <f t="shared" si="12"/>
        <v>981939.74</v>
      </c>
      <c r="I48" s="23">
        <f>SUM(I49:I55)</f>
        <v>377525.76</v>
      </c>
      <c r="J48" s="23">
        <f>SUM(J49:J55)</f>
        <v>640992.78</v>
      </c>
      <c r="K48" s="23">
        <f aca="true" t="shared" si="13" ref="K48:K56">SUM(B48:J48)</f>
        <v>10811757.019999998</v>
      </c>
    </row>
    <row r="49" spans="1:11" ht="17.25" customHeight="1">
      <c r="A49" s="34" t="s">
        <v>47</v>
      </c>
      <c r="B49" s="23">
        <f aca="true" t="shared" si="14" ref="B49:H49">ROUND(B30*B7,2)</f>
        <v>1021224.4</v>
      </c>
      <c r="C49" s="23">
        <f t="shared" si="14"/>
        <v>1532647.45</v>
      </c>
      <c r="D49" s="23">
        <f t="shared" si="14"/>
        <v>1890589.62</v>
      </c>
      <c r="E49" s="23">
        <f t="shared" si="14"/>
        <v>1050757.05</v>
      </c>
      <c r="F49" s="23">
        <f t="shared" si="14"/>
        <v>1307505.7</v>
      </c>
      <c r="G49" s="23">
        <f t="shared" si="14"/>
        <v>1994408.96</v>
      </c>
      <c r="H49" s="23">
        <f t="shared" si="14"/>
        <v>954362.16</v>
      </c>
      <c r="I49" s="23">
        <f>ROUND(I30*I7,2)</f>
        <v>377037.46</v>
      </c>
      <c r="J49" s="23">
        <f>ROUND(J30*J7,2)</f>
        <v>639903.39</v>
      </c>
      <c r="K49" s="23">
        <f t="shared" si="13"/>
        <v>10768436.190000001</v>
      </c>
    </row>
    <row r="50" spans="1:11" ht="17.25" customHeight="1">
      <c r="A50" s="34" t="s">
        <v>48</v>
      </c>
      <c r="B50" s="19">
        <v>0</v>
      </c>
      <c r="C50" s="23">
        <f>ROUND(C31*C7,2)</f>
        <v>3406.75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3406.75</v>
      </c>
    </row>
    <row r="51" spans="1:11" ht="17.25" customHeight="1">
      <c r="A51" s="68" t="s">
        <v>110</v>
      </c>
      <c r="B51" s="69">
        <f>ROUND(B32*B7,2)</f>
        <v>-1339.62</v>
      </c>
      <c r="C51" s="69">
        <f>ROUND(C32*C7,2)</f>
        <v>-1870.38</v>
      </c>
      <c r="D51" s="69">
        <f aca="true" t="shared" si="15" ref="D51:J51">ROUND(D32*D7,2)</f>
        <v>-2060.42</v>
      </c>
      <c r="E51" s="69">
        <f t="shared" si="15"/>
        <v>-1206.65</v>
      </c>
      <c r="F51" s="69">
        <f t="shared" si="15"/>
        <v>-1694.59</v>
      </c>
      <c r="G51" s="69">
        <f t="shared" si="15"/>
        <v>-3175.73</v>
      </c>
      <c r="H51" s="69">
        <f t="shared" si="15"/>
        <v>-1717.64</v>
      </c>
      <c r="I51" s="69">
        <f t="shared" si="15"/>
        <v>-577.42</v>
      </c>
      <c r="J51" s="69">
        <f t="shared" si="15"/>
        <v>-297.33</v>
      </c>
      <c r="K51" s="69">
        <f>SUM(B51:J51)</f>
        <v>-13939.779999999999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25759.94</v>
      </c>
      <c r="I53" s="31">
        <f>+I35</f>
        <v>0</v>
      </c>
      <c r="J53" s="31">
        <f>+J35</f>
        <v>0</v>
      </c>
      <c r="K53" s="23">
        <f t="shared" si="13"/>
        <v>25759.94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2636.48</v>
      </c>
      <c r="C55" s="36">
        <v>3736.44</v>
      </c>
      <c r="D55" s="36">
        <v>3834.88</v>
      </c>
      <c r="E55" s="19">
        <v>2276.96</v>
      </c>
      <c r="F55" s="36">
        <v>3667.96</v>
      </c>
      <c r="G55" s="36">
        <v>5953.48</v>
      </c>
      <c r="H55" s="36">
        <v>3535.28</v>
      </c>
      <c r="I55" s="36">
        <v>1065.72</v>
      </c>
      <c r="J55" s="19">
        <v>1386.72</v>
      </c>
      <c r="K55" s="23">
        <f t="shared" si="13"/>
        <v>28093.92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-220760.94</v>
      </c>
      <c r="C60" s="35">
        <f t="shared" si="16"/>
        <v>-209157.12</v>
      </c>
      <c r="D60" s="35">
        <f t="shared" si="16"/>
        <v>-215500.5</v>
      </c>
      <c r="E60" s="35">
        <f t="shared" si="16"/>
        <v>-257966.57</v>
      </c>
      <c r="F60" s="35">
        <f t="shared" si="16"/>
        <v>-211226.43</v>
      </c>
      <c r="G60" s="35">
        <f t="shared" si="16"/>
        <v>-263482.77</v>
      </c>
      <c r="H60" s="35">
        <f t="shared" si="16"/>
        <v>-148250.8</v>
      </c>
      <c r="I60" s="35">
        <f t="shared" si="16"/>
        <v>-67394.97</v>
      </c>
      <c r="J60" s="35">
        <f t="shared" si="16"/>
        <v>-83445.41</v>
      </c>
      <c r="K60" s="35">
        <f>SUM(B60:J60)</f>
        <v>-1677185.51</v>
      </c>
    </row>
    <row r="61" spans="1:11" ht="18.75" customHeight="1">
      <c r="A61" s="16" t="s">
        <v>78</v>
      </c>
      <c r="B61" s="35">
        <f aca="true" t="shared" si="17" ref="B61:J61">B62+B63+B64+B65+B66+B67</f>
        <v>-203467.56</v>
      </c>
      <c r="C61" s="35">
        <f t="shared" si="17"/>
        <v>-185994.68</v>
      </c>
      <c r="D61" s="35">
        <f t="shared" si="17"/>
        <v>-192099.58000000002</v>
      </c>
      <c r="E61" s="35">
        <f t="shared" si="17"/>
        <v>-233656.64</v>
      </c>
      <c r="F61" s="35">
        <f t="shared" si="17"/>
        <v>-189368.72</v>
      </c>
      <c r="G61" s="35">
        <f t="shared" si="17"/>
        <v>-230788.6</v>
      </c>
      <c r="H61" s="35">
        <f t="shared" si="17"/>
        <v>-133141</v>
      </c>
      <c r="I61" s="35">
        <f t="shared" si="17"/>
        <v>-25032</v>
      </c>
      <c r="J61" s="35">
        <f t="shared" si="17"/>
        <v>-60343.5</v>
      </c>
      <c r="K61" s="35">
        <f aca="true" t="shared" si="18" ref="K61:K94">SUM(B61:J61)</f>
        <v>-1453892.28</v>
      </c>
    </row>
    <row r="62" spans="1:11" ht="18.75" customHeight="1">
      <c r="A62" s="12" t="s">
        <v>79</v>
      </c>
      <c r="B62" s="35">
        <f>-ROUND(B9*$D$3,2)</f>
        <v>-125097</v>
      </c>
      <c r="C62" s="35">
        <f aca="true" t="shared" si="19" ref="C62:J62">-ROUND(C9*$D$3,2)</f>
        <v>-172333</v>
      </c>
      <c r="D62" s="35">
        <f t="shared" si="19"/>
        <v>-165014.5</v>
      </c>
      <c r="E62" s="35">
        <f t="shared" si="19"/>
        <v>-113347.5</v>
      </c>
      <c r="F62" s="35">
        <f t="shared" si="19"/>
        <v>-120232</v>
      </c>
      <c r="G62" s="35">
        <f t="shared" si="19"/>
        <v>-158665.5</v>
      </c>
      <c r="H62" s="35">
        <f t="shared" si="19"/>
        <v>-133091</v>
      </c>
      <c r="I62" s="35">
        <f t="shared" si="19"/>
        <v>-25032</v>
      </c>
      <c r="J62" s="35">
        <f t="shared" si="19"/>
        <v>-60343.5</v>
      </c>
      <c r="K62" s="35">
        <f t="shared" si="18"/>
        <v>-1073156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-560</v>
      </c>
      <c r="C64" s="35">
        <v>-210</v>
      </c>
      <c r="D64" s="35">
        <v>-203</v>
      </c>
      <c r="E64" s="35">
        <v>-882</v>
      </c>
      <c r="F64" s="35">
        <v>-427</v>
      </c>
      <c r="G64" s="35">
        <v>-441</v>
      </c>
      <c r="H64" s="19">
        <v>0</v>
      </c>
      <c r="I64" s="19">
        <v>0</v>
      </c>
      <c r="J64" s="19">
        <v>0</v>
      </c>
      <c r="K64" s="35">
        <f t="shared" si="18"/>
        <v>-2723</v>
      </c>
    </row>
    <row r="65" spans="1:11" ht="18.75" customHeight="1">
      <c r="A65" s="12" t="s">
        <v>111</v>
      </c>
      <c r="B65" s="35">
        <v>-3766</v>
      </c>
      <c r="C65" s="35">
        <v>-2859.5</v>
      </c>
      <c r="D65" s="35">
        <v>-2618</v>
      </c>
      <c r="E65" s="35">
        <v>-4119.5</v>
      </c>
      <c r="F65" s="35">
        <v>-1274</v>
      </c>
      <c r="G65" s="35">
        <v>-1445.5</v>
      </c>
      <c r="H65" s="35">
        <v>-24.5</v>
      </c>
      <c r="I65" s="19">
        <v>0</v>
      </c>
      <c r="J65" s="19">
        <v>0</v>
      </c>
      <c r="K65" s="35">
        <f t="shared" si="18"/>
        <v>-16107</v>
      </c>
    </row>
    <row r="66" spans="1:11" ht="18.75" customHeight="1">
      <c r="A66" s="12" t="s">
        <v>56</v>
      </c>
      <c r="B66" s="35">
        <v>-74044.56</v>
      </c>
      <c r="C66" s="35">
        <v>-10592.18</v>
      </c>
      <c r="D66" s="35">
        <v>-24264.08</v>
      </c>
      <c r="E66" s="35">
        <v>-115082.64</v>
      </c>
      <c r="F66" s="35">
        <v>-67435.72</v>
      </c>
      <c r="G66" s="35">
        <v>-70236.6</v>
      </c>
      <c r="H66" s="35">
        <v>-25.5</v>
      </c>
      <c r="I66" s="19">
        <v>0</v>
      </c>
      <c r="J66" s="19">
        <v>0</v>
      </c>
      <c r="K66" s="35">
        <f t="shared" si="18"/>
        <v>-361681.28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35">
        <v>-225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-225</v>
      </c>
    </row>
    <row r="68" spans="1:11" ht="18.75" customHeight="1">
      <c r="A68" s="12" t="s">
        <v>83</v>
      </c>
      <c r="B68" s="35">
        <f aca="true" t="shared" si="20" ref="B68:J68">SUM(B69:B92)</f>
        <v>-17293.38</v>
      </c>
      <c r="C68" s="35">
        <f t="shared" si="20"/>
        <v>-23162.440000000002</v>
      </c>
      <c r="D68" s="35">
        <f t="shared" si="20"/>
        <v>-23400.92</v>
      </c>
      <c r="E68" s="35">
        <f t="shared" si="20"/>
        <v>-24309.93</v>
      </c>
      <c r="F68" s="35">
        <f t="shared" si="20"/>
        <v>-21857.710000000003</v>
      </c>
      <c r="G68" s="35">
        <f t="shared" si="20"/>
        <v>-32694.17</v>
      </c>
      <c r="H68" s="35">
        <f t="shared" si="20"/>
        <v>-15109.8</v>
      </c>
      <c r="I68" s="35">
        <f t="shared" si="20"/>
        <v>-42362.97</v>
      </c>
      <c r="J68" s="35">
        <f t="shared" si="20"/>
        <v>-23101.91</v>
      </c>
      <c r="K68" s="35">
        <f t="shared" si="18"/>
        <v>-223293.23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-15594.22</v>
      </c>
      <c r="C73" s="35">
        <v>-22637.8</v>
      </c>
      <c r="D73" s="35">
        <v>-21400.42</v>
      </c>
      <c r="E73" s="35">
        <v>-15007.26</v>
      </c>
      <c r="F73" s="35">
        <v>-20623.08</v>
      </c>
      <c r="G73" s="35">
        <v>-31426.41</v>
      </c>
      <c r="H73" s="35">
        <v>-15388</v>
      </c>
      <c r="I73" s="35">
        <v>-5409.59</v>
      </c>
      <c r="J73" s="35">
        <v>-11152.33</v>
      </c>
      <c r="K73" s="48">
        <f t="shared" si="18"/>
        <v>-158639.11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-1699.16</v>
      </c>
      <c r="C91" s="35">
        <v>-368.08</v>
      </c>
      <c r="D91" s="35">
        <v>-800.36</v>
      </c>
      <c r="E91" s="35">
        <v>-398.04</v>
      </c>
      <c r="F91" s="35">
        <v>-813.2</v>
      </c>
      <c r="G91" s="35">
        <v>-1249.76</v>
      </c>
      <c r="H91" s="35">
        <v>278.2</v>
      </c>
      <c r="I91" s="35">
        <v>0</v>
      </c>
      <c r="J91" s="35">
        <v>-239.68</v>
      </c>
      <c r="K91" s="35">
        <f t="shared" si="18"/>
        <v>-5290.080000000001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-8904.63</v>
      </c>
      <c r="F92" s="19">
        <v>0</v>
      </c>
      <c r="G92" s="19">
        <v>0</v>
      </c>
      <c r="H92" s="19">
        <v>0</v>
      </c>
      <c r="I92" s="48">
        <v>-4756.82</v>
      </c>
      <c r="J92" s="48">
        <v>-11709.9</v>
      </c>
      <c r="K92" s="48">
        <f t="shared" si="18"/>
        <v>-25371.35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819247.84</v>
      </c>
      <c r="C97" s="24">
        <f t="shared" si="21"/>
        <v>1350904.28</v>
      </c>
      <c r="D97" s="24">
        <f t="shared" si="21"/>
        <v>1702262.77</v>
      </c>
      <c r="E97" s="24">
        <f t="shared" si="21"/>
        <v>814880.98</v>
      </c>
      <c r="F97" s="24">
        <f t="shared" si="21"/>
        <v>1119833.0799999998</v>
      </c>
      <c r="G97" s="24">
        <f t="shared" si="21"/>
        <v>1761546.13</v>
      </c>
      <c r="H97" s="24">
        <f t="shared" si="21"/>
        <v>851910.2999999999</v>
      </c>
      <c r="I97" s="24">
        <f>+I98+I99</f>
        <v>310130.79000000004</v>
      </c>
      <c r="J97" s="24">
        <f>+J98+J99</f>
        <v>570738.74</v>
      </c>
      <c r="K97" s="48">
        <f>SUM(B97:J97)</f>
        <v>9301454.910000002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801760.32</v>
      </c>
      <c r="C98" s="24">
        <f t="shared" si="22"/>
        <v>1328763.1400000001</v>
      </c>
      <c r="D98" s="24">
        <f t="shared" si="22"/>
        <v>1676863.58</v>
      </c>
      <c r="E98" s="24">
        <f t="shared" si="22"/>
        <v>793860.79</v>
      </c>
      <c r="F98" s="24">
        <f t="shared" si="22"/>
        <v>1098252.64</v>
      </c>
      <c r="G98" s="24">
        <f t="shared" si="22"/>
        <v>1733703.94</v>
      </c>
      <c r="H98" s="24">
        <f t="shared" si="22"/>
        <v>833688.94</v>
      </c>
      <c r="I98" s="24">
        <f t="shared" si="22"/>
        <v>310130.79000000004</v>
      </c>
      <c r="J98" s="24">
        <f t="shared" si="22"/>
        <v>557547.37</v>
      </c>
      <c r="K98" s="48">
        <f>SUM(B98:J98)</f>
        <v>9134571.51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9301454.899999999</v>
      </c>
      <c r="L105" s="54"/>
    </row>
    <row r="106" spans="1:11" ht="18.75" customHeight="1">
      <c r="A106" s="26" t="s">
        <v>74</v>
      </c>
      <c r="B106" s="27">
        <v>107766.63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107766.63</v>
      </c>
    </row>
    <row r="107" spans="1:11" ht="18.75" customHeight="1">
      <c r="A107" s="26" t="s">
        <v>75</v>
      </c>
      <c r="B107" s="27">
        <v>711481.21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711481.21</v>
      </c>
    </row>
    <row r="108" spans="1:11" ht="18.75" customHeight="1">
      <c r="A108" s="26" t="s">
        <v>76</v>
      </c>
      <c r="B108" s="40">
        <v>0</v>
      </c>
      <c r="C108" s="27">
        <f>+C97</f>
        <v>1350904.28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1350904.28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1702262.77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1702262.77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814880.98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814880.98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210260.31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210260.31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405266.38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405266.38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504306.39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504306.39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537944.02</v>
      </c>
      <c r="H114" s="40">
        <v>0</v>
      </c>
      <c r="I114" s="40">
        <v>0</v>
      </c>
      <c r="J114" s="40">
        <v>0</v>
      </c>
      <c r="K114" s="41">
        <f t="shared" si="24"/>
        <v>537944.02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43269.33</v>
      </c>
      <c r="H115" s="40">
        <v>0</v>
      </c>
      <c r="I115" s="40">
        <v>0</v>
      </c>
      <c r="J115" s="40">
        <v>0</v>
      </c>
      <c r="K115" s="41">
        <f t="shared" si="24"/>
        <v>43269.33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273606.36</v>
      </c>
      <c r="H116" s="40">
        <v>0</v>
      </c>
      <c r="I116" s="40">
        <v>0</v>
      </c>
      <c r="J116" s="40">
        <v>0</v>
      </c>
      <c r="K116" s="41">
        <f t="shared" si="24"/>
        <v>273606.36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231615.1</v>
      </c>
      <c r="H117" s="40">
        <v>0</v>
      </c>
      <c r="I117" s="40">
        <v>0</v>
      </c>
      <c r="J117" s="40">
        <v>0</v>
      </c>
      <c r="K117" s="41">
        <f t="shared" si="24"/>
        <v>231615.1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675111.32</v>
      </c>
      <c r="H118" s="40">
        <v>0</v>
      </c>
      <c r="I118" s="40">
        <v>0</v>
      </c>
      <c r="J118" s="40">
        <v>0</v>
      </c>
      <c r="K118" s="41">
        <f t="shared" si="24"/>
        <v>675111.32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303574.77</v>
      </c>
      <c r="I119" s="40">
        <v>0</v>
      </c>
      <c r="J119" s="40">
        <v>0</v>
      </c>
      <c r="K119" s="41">
        <f t="shared" si="24"/>
        <v>303574.77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548335.52</v>
      </c>
      <c r="I120" s="40">
        <v>0</v>
      </c>
      <c r="J120" s="40">
        <v>0</v>
      </c>
      <c r="K120" s="41">
        <f t="shared" si="24"/>
        <v>548335.52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310130.79</v>
      </c>
      <c r="J121" s="40">
        <v>0</v>
      </c>
      <c r="K121" s="41">
        <f t="shared" si="24"/>
        <v>310130.79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570738.74</v>
      </c>
      <c r="K122" s="44">
        <f t="shared" si="24"/>
        <v>570738.74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2015-02-24T19:44:58Z</dcterms:modified>
  <cp:category/>
  <cp:version/>
  <cp:contentType/>
  <cp:contentStatus/>
</cp:coreProperties>
</file>