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<sst xmlns="http://schemas.openxmlformats.org/spreadsheetml/2006/main" count="126" uniqueCount="126">
  <si>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</si>
  <si>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</si>
  <si>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</si>
  <si>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</si>
  <si>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</si>
  <si>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</si>
  <si>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</si>
  <si>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</si>
  <si>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</si>
  <si>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</si>
  <si>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</si>
  <si>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</si>
  <si>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</si>
  <si>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</si>
  <si>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</si>
  <si>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</si>
  <si>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</si>
  <si>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</si>
  <si>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</si>
  <si>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</si>
  <si>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</si>
  <si>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</si>
  <si>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</si>
  <si>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</si>
  <si>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</si>
  <si>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</si>
  <si>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</si>
  <si>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</si>
  <si>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</si>
  <si>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</si>
  <si>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</si>
  <si>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</si>
  <si>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</si>
  <si>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</si>
  <si>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</si>
  <si>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</si>
  <si>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</si>
  <si>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</si>
  <si>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</si>
  <si>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</si>
  <si>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</si>
  <si>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</si>
  <si>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</si>
  <si>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</si>
  <si>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</si>
  <si>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</si>
  <si>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</si>
  <si>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</si>
  <si>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</si>
  <si>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</si>
  <si>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</si>
  <si>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</si>
  <si>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</si>
  <si>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</si>
  <si>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</si>
  <si>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</si>
  <si>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</si>
  <si>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</si>
  <si>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</si>
  <si>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</si>
  <si>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</si>
  <si>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</si>
  <si>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</si>
  <si>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</si>
  <si>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</si>
  <si>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</si>
  <si>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</si>
  <si>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</si>
  <si>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</si>
  <si>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</si>
  <si>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</si>
  <si>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</si>
  <si>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</si>
  <si>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</si>
  <si>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</si>
  <si>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</si>
  <si>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</si>
  <si>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</si>
  <si>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</si>
  <si>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</si>
  <si>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</si>
  <si>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</si>
  <si>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</si>
  <si>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</si>
  <si>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</si>
  <si>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</si>
  <si>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</si>
  <si>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</si>
  <si>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</si>
  <si>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</si>
  <si>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</si>
  <si>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</si>
  <si>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</si>
  <si>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</si>
  <si>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</si>
  <si>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</si>
  <si>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</si>
  <si>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</si>
  <si>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</si>
  <si>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</si>
  <si>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</si>
  <si>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</si>
  <si>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</si>
  <si>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</si>
  <si>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</si>
  <si>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</si>
  <si>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</si>
  <si>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</si>
  <si>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</si>
  <si>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</si>
  <si>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</si>
  <si>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</si>
  <si>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</si>
  <si>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</si>
  <si>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</si>
  <si>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</si>
  <si>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</si>
  <si>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</si>
  <si>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</si>
  <si>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</si>
  <si>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</si>
  <si>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</si>
  <si>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</si>
  <si>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</si>
  <si>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</si>
  <si>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14/02/15 - VENCIMENTO 24/02/15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</si>
</sst>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5" xfId="46" applyNumberFormat="1" applyFont="1" applyBorder="1" applyAlignment="1">
      <alignment vertical="center"/>
    </xf>
    <xf numFmtId="170" fontId="0" fillId="0" borderId="15" xfId="46" applyFont="1" applyBorder="1" applyAlignment="1">
      <alignment vertical="center"/>
    </xf>
    <xf numFmtId="170" fontId="0" fillId="0" borderId="15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279642</v>
      </c>
      <c r="C7" s="9">
        <f t="shared" si="0"/>
        <v>375535</v>
      </c>
      <c r="D7" s="9">
        <f t="shared" si="0"/>
        <v>442658</v>
      </c>
      <c r="E7" s="9">
        <f t="shared" si="0"/>
        <v>241027</v>
      </c>
      <c r="F7" s="9">
        <f t="shared" si="0"/>
        <v>373163</v>
      </c>
      <c r="G7" s="9">
        <f t="shared" si="0"/>
        <v>578200</v>
      </c>
      <c r="H7" s="9">
        <f t="shared" si="0"/>
        <v>233447</v>
      </c>
      <c r="I7" s="9">
        <f t="shared" si="0"/>
        <v>49822</v>
      </c>
      <c r="J7" s="9">
        <f t="shared" si="0"/>
        <v>161262</v>
      </c>
      <c r="K7" s="9">
        <f t="shared" si="0"/>
        <v>2734756</v>
      </c>
      <c r="L7" s="52"/>
    </row>
    <row r="8" spans="1:11" ht="17.25" customHeight="1">
      <c r="A8" s="10" t="s">
        <v>103</v>
      </c>
      <c r="B8" s="11">
        <f>B9+B12+B16</f>
        <v>160787</v>
      </c>
      <c r="C8" s="11">
        <f aca="true" t="shared" si="1" ref="C8:J8">C9+C12+C16</f>
        <v>227920</v>
      </c>
      <c r="D8" s="11">
        <f t="shared" si="1"/>
        <v>251283</v>
      </c>
      <c r="E8" s="11">
        <f t="shared" si="1"/>
        <v>143020</v>
      </c>
      <c r="F8" s="11">
        <f t="shared" si="1"/>
        <v>202089</v>
      </c>
      <c r="G8" s="11">
        <f t="shared" si="1"/>
        <v>308376</v>
      </c>
      <c r="H8" s="11">
        <f t="shared" si="1"/>
        <v>143287</v>
      </c>
      <c r="I8" s="11">
        <f t="shared" si="1"/>
        <v>26328</v>
      </c>
      <c r="J8" s="11">
        <f t="shared" si="1"/>
        <v>90679</v>
      </c>
      <c r="K8" s="11">
        <f>SUM(B8:J8)</f>
        <v>1553769</v>
      </c>
    </row>
    <row r="9" spans="1:11" ht="17.25" customHeight="1">
      <c r="A9" s="15" t="s">
        <v>17</v>
      </c>
      <c r="B9" s="13">
        <f>+B10+B11</f>
        <v>31108</v>
      </c>
      <c r="C9" s="13">
        <f aca="true" t="shared" si="2" ref="C9:J9">+C10+C11</f>
        <v>49252</v>
      </c>
      <c r="D9" s="13">
        <f t="shared" si="2"/>
        <v>45877</v>
      </c>
      <c r="E9" s="13">
        <f t="shared" si="2"/>
        <v>27031</v>
      </c>
      <c r="F9" s="13">
        <f t="shared" si="2"/>
        <v>31283</v>
      </c>
      <c r="G9" s="13">
        <f t="shared" si="2"/>
        <v>35592</v>
      </c>
      <c r="H9" s="13">
        <f t="shared" si="2"/>
        <v>31295</v>
      </c>
      <c r="I9" s="13">
        <f t="shared" si="2"/>
        <v>6002</v>
      </c>
      <c r="J9" s="13">
        <f t="shared" si="2"/>
        <v>15076</v>
      </c>
      <c r="K9" s="11">
        <f>SUM(B9:J9)</f>
        <v>272516</v>
      </c>
    </row>
    <row r="10" spans="1:11" ht="17.25" customHeight="1">
      <c r="A10" s="29" t="s">
        <v>18</v>
      </c>
      <c r="B10" s="13">
        <v>31108</v>
      </c>
      <c r="C10" s="13">
        <v>49252</v>
      </c>
      <c r="D10" s="13">
        <v>45877</v>
      </c>
      <c r="E10" s="13">
        <v>27031</v>
      </c>
      <c r="F10" s="13">
        <v>31283</v>
      </c>
      <c r="G10" s="13">
        <v>35592</v>
      </c>
      <c r="H10" s="13">
        <v>31295</v>
      </c>
      <c r="I10" s="13">
        <v>6002</v>
      </c>
      <c r="J10" s="13">
        <v>15076</v>
      </c>
      <c r="K10" s="11">
        <f>SUM(B10:J10)</f>
        <v>272516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124439</v>
      </c>
      <c r="C12" s="17">
        <f t="shared" si="3"/>
        <v>171340</v>
      </c>
      <c r="D12" s="17">
        <f t="shared" si="3"/>
        <v>197830</v>
      </c>
      <c r="E12" s="17">
        <f t="shared" si="3"/>
        <v>111563</v>
      </c>
      <c r="F12" s="17">
        <f t="shared" si="3"/>
        <v>164049</v>
      </c>
      <c r="G12" s="17">
        <f t="shared" si="3"/>
        <v>262839</v>
      </c>
      <c r="H12" s="17">
        <f t="shared" si="3"/>
        <v>107817</v>
      </c>
      <c r="I12" s="17">
        <f t="shared" si="3"/>
        <v>19389</v>
      </c>
      <c r="J12" s="17">
        <f t="shared" si="3"/>
        <v>72894</v>
      </c>
      <c r="K12" s="11">
        <f aca="true" t="shared" si="4" ref="K12:K27">SUM(B12:J12)</f>
        <v>1232160</v>
      </c>
    </row>
    <row r="13" spans="1:13" ht="17.25" customHeight="1">
      <c r="A13" s="14" t="s">
        <v>20</v>
      </c>
      <c r="B13" s="13">
        <v>62969</v>
      </c>
      <c r="C13" s="13">
        <v>93415</v>
      </c>
      <c r="D13" s="13">
        <v>107034</v>
      </c>
      <c r="E13" s="13">
        <v>60306</v>
      </c>
      <c r="F13" s="13">
        <v>85767</v>
      </c>
      <c r="G13" s="13">
        <v>127701</v>
      </c>
      <c r="H13" s="13">
        <v>52383</v>
      </c>
      <c r="I13" s="13">
        <v>11465</v>
      </c>
      <c r="J13" s="13">
        <v>39721</v>
      </c>
      <c r="K13" s="11">
        <f t="shared" si="4"/>
        <v>640761</v>
      </c>
      <c r="L13" s="52"/>
      <c r="M13" s="53"/>
    </row>
    <row r="14" spans="1:12" ht="17.25" customHeight="1">
      <c r="A14" s="14" t="s">
        <v>21</v>
      </c>
      <c r="B14" s="13">
        <v>57269</v>
      </c>
      <c r="C14" s="13">
        <v>71793</v>
      </c>
      <c r="D14" s="13">
        <v>84365</v>
      </c>
      <c r="E14" s="13">
        <v>47629</v>
      </c>
      <c r="F14" s="13">
        <v>73359</v>
      </c>
      <c r="G14" s="13">
        <v>128710</v>
      </c>
      <c r="H14" s="13">
        <v>51685</v>
      </c>
      <c r="I14" s="13">
        <v>7299</v>
      </c>
      <c r="J14" s="13">
        <v>30950</v>
      </c>
      <c r="K14" s="11">
        <f t="shared" si="4"/>
        <v>553059</v>
      </c>
      <c r="L14" s="52"/>
    </row>
    <row r="15" spans="1:11" ht="17.25" customHeight="1">
      <c r="A15" s="14" t="s">
        <v>22</v>
      </c>
      <c r="B15" s="13">
        <v>4201</v>
      </c>
      <c r="C15" s="13">
        <v>6132</v>
      </c>
      <c r="D15" s="13">
        <v>6431</v>
      </c>
      <c r="E15" s="13">
        <v>3628</v>
      </c>
      <c r="F15" s="13">
        <v>4923</v>
      </c>
      <c r="G15" s="13">
        <v>6428</v>
      </c>
      <c r="H15" s="13">
        <v>3749</v>
      </c>
      <c r="I15" s="13">
        <v>625</v>
      </c>
      <c r="J15" s="13">
        <v>2223</v>
      </c>
      <c r="K15" s="11">
        <f t="shared" si="4"/>
        <v>38340</v>
      </c>
    </row>
    <row r="16" spans="1:11" ht="17.25" customHeight="1">
      <c r="A16" s="15" t="s">
        <v>99</v>
      </c>
      <c r="B16" s="13">
        <f>B17+B18+B19</f>
        <v>5240</v>
      </c>
      <c r="C16" s="13">
        <f aca="true" t="shared" si="5" ref="C16:J16">C17+C18+C19</f>
        <v>7328</v>
      </c>
      <c r="D16" s="13">
        <f t="shared" si="5"/>
        <v>7576</v>
      </c>
      <c r="E16" s="13">
        <f t="shared" si="5"/>
        <v>4426</v>
      </c>
      <c r="F16" s="13">
        <f t="shared" si="5"/>
        <v>6757</v>
      </c>
      <c r="G16" s="13">
        <f t="shared" si="5"/>
        <v>9945</v>
      </c>
      <c r="H16" s="13">
        <f t="shared" si="5"/>
        <v>4175</v>
      </c>
      <c r="I16" s="13">
        <f t="shared" si="5"/>
        <v>937</v>
      </c>
      <c r="J16" s="13">
        <f t="shared" si="5"/>
        <v>2709</v>
      </c>
      <c r="K16" s="11">
        <f t="shared" si="4"/>
        <v>49093</v>
      </c>
    </row>
    <row r="17" spans="1:11" ht="17.25" customHeight="1">
      <c r="A17" s="14" t="s">
        <v>100</v>
      </c>
      <c r="B17" s="13">
        <v>3499</v>
      </c>
      <c r="C17" s="13">
        <v>5102</v>
      </c>
      <c r="D17" s="13">
        <v>5258</v>
      </c>
      <c r="E17" s="13">
        <v>3201</v>
      </c>
      <c r="F17" s="13">
        <v>4817</v>
      </c>
      <c r="G17" s="13">
        <v>7101</v>
      </c>
      <c r="H17" s="13">
        <v>3146</v>
      </c>
      <c r="I17" s="13">
        <v>681</v>
      </c>
      <c r="J17" s="13">
        <v>1877</v>
      </c>
      <c r="K17" s="11">
        <f t="shared" si="4"/>
        <v>34682</v>
      </c>
    </row>
    <row r="18" spans="1:11" ht="17.25" customHeight="1">
      <c r="A18" s="14" t="s">
        <v>101</v>
      </c>
      <c r="B18" s="13">
        <v>391</v>
      </c>
      <c r="C18" s="13">
        <v>493</v>
      </c>
      <c r="D18" s="13">
        <v>478</v>
      </c>
      <c r="E18" s="13">
        <v>340</v>
      </c>
      <c r="F18" s="13">
        <v>419</v>
      </c>
      <c r="G18" s="13">
        <v>875</v>
      </c>
      <c r="H18" s="13">
        <v>261</v>
      </c>
      <c r="I18" s="13">
        <v>56</v>
      </c>
      <c r="J18" s="13">
        <v>178</v>
      </c>
      <c r="K18" s="11">
        <f t="shared" si="4"/>
        <v>3491</v>
      </c>
    </row>
    <row r="19" spans="1:11" ht="17.25" customHeight="1">
      <c r="A19" s="14" t="s">
        <v>102</v>
      </c>
      <c r="B19" s="13">
        <v>1350</v>
      </c>
      <c r="C19" s="13">
        <v>1733</v>
      </c>
      <c r="D19" s="13">
        <v>1840</v>
      </c>
      <c r="E19" s="13">
        <v>885</v>
      </c>
      <c r="F19" s="13">
        <v>1521</v>
      </c>
      <c r="G19" s="13">
        <v>1969</v>
      </c>
      <c r="H19" s="13">
        <v>768</v>
      </c>
      <c r="I19" s="13">
        <v>200</v>
      </c>
      <c r="J19" s="13">
        <v>654</v>
      </c>
      <c r="K19" s="11">
        <f t="shared" si="4"/>
        <v>10920</v>
      </c>
    </row>
    <row r="20" spans="1:11" ht="17.25" customHeight="1">
      <c r="A20" s="16" t="s">
        <v>23</v>
      </c>
      <c r="B20" s="11">
        <f>+B21+B22+B23</f>
        <v>91071</v>
      </c>
      <c r="C20" s="11">
        <f aca="true" t="shared" si="6" ref="C20:J20">+C21+C22+C23</f>
        <v>106553</v>
      </c>
      <c r="D20" s="11">
        <f t="shared" si="6"/>
        <v>138417</v>
      </c>
      <c r="E20" s="11">
        <f t="shared" si="6"/>
        <v>70951</v>
      </c>
      <c r="F20" s="11">
        <f t="shared" si="6"/>
        <v>135599</v>
      </c>
      <c r="G20" s="11">
        <f t="shared" si="6"/>
        <v>230673</v>
      </c>
      <c r="H20" s="11">
        <f t="shared" si="6"/>
        <v>69679</v>
      </c>
      <c r="I20" s="11">
        <f t="shared" si="6"/>
        <v>15714</v>
      </c>
      <c r="J20" s="11">
        <f t="shared" si="6"/>
        <v>47922</v>
      </c>
      <c r="K20" s="11">
        <f t="shared" si="4"/>
        <v>906579</v>
      </c>
    </row>
    <row r="21" spans="1:12" ht="17.25" customHeight="1">
      <c r="A21" s="12" t="s">
        <v>24</v>
      </c>
      <c r="B21" s="13">
        <v>50186</v>
      </c>
      <c r="C21" s="13">
        <v>65003</v>
      </c>
      <c r="D21" s="13">
        <v>82636</v>
      </c>
      <c r="E21" s="13">
        <v>42470</v>
      </c>
      <c r="F21" s="13">
        <v>76926</v>
      </c>
      <c r="G21" s="13">
        <v>118529</v>
      </c>
      <c r="H21" s="13">
        <v>38590</v>
      </c>
      <c r="I21" s="13">
        <v>10113</v>
      </c>
      <c r="J21" s="13">
        <v>27990</v>
      </c>
      <c r="K21" s="11">
        <f t="shared" si="4"/>
        <v>512443</v>
      </c>
      <c r="L21" s="52"/>
    </row>
    <row r="22" spans="1:12" ht="17.25" customHeight="1">
      <c r="A22" s="12" t="s">
        <v>25</v>
      </c>
      <c r="B22" s="13">
        <v>38194</v>
      </c>
      <c r="C22" s="13">
        <v>38313</v>
      </c>
      <c r="D22" s="13">
        <v>51992</v>
      </c>
      <c r="E22" s="13">
        <v>26783</v>
      </c>
      <c r="F22" s="13">
        <v>55401</v>
      </c>
      <c r="G22" s="13">
        <v>107177</v>
      </c>
      <c r="H22" s="13">
        <v>29267</v>
      </c>
      <c r="I22" s="13">
        <v>5179</v>
      </c>
      <c r="J22" s="13">
        <v>18643</v>
      </c>
      <c r="K22" s="11">
        <f t="shared" si="4"/>
        <v>370949</v>
      </c>
      <c r="L22" s="52"/>
    </row>
    <row r="23" spans="1:11" ht="17.25" customHeight="1">
      <c r="A23" s="12" t="s">
        <v>26</v>
      </c>
      <c r="B23" s="13">
        <v>2691</v>
      </c>
      <c r="C23" s="13">
        <v>3237</v>
      </c>
      <c r="D23" s="13">
        <v>3789</v>
      </c>
      <c r="E23" s="13">
        <v>1698</v>
      </c>
      <c r="F23" s="13">
        <v>3272</v>
      </c>
      <c r="G23" s="13">
        <v>4967</v>
      </c>
      <c r="H23" s="13">
        <v>1822</v>
      </c>
      <c r="I23" s="13">
        <v>422</v>
      </c>
      <c r="J23" s="13">
        <v>1289</v>
      </c>
      <c r="K23" s="11">
        <f t="shared" si="4"/>
        <v>23187</v>
      </c>
    </row>
    <row r="24" spans="1:11" ht="17.25" customHeight="1">
      <c r="A24" s="16" t="s">
        <v>27</v>
      </c>
      <c r="B24" s="13">
        <v>27784</v>
      </c>
      <c r="C24" s="13">
        <v>41062</v>
      </c>
      <c r="D24" s="13">
        <v>52958</v>
      </c>
      <c r="E24" s="13">
        <v>27056</v>
      </c>
      <c r="F24" s="13">
        <v>35475</v>
      </c>
      <c r="G24" s="13">
        <v>39151</v>
      </c>
      <c r="H24" s="13">
        <v>17784</v>
      </c>
      <c r="I24" s="13">
        <v>7780</v>
      </c>
      <c r="J24" s="13">
        <v>22661</v>
      </c>
      <c r="K24" s="11">
        <f t="shared" si="4"/>
        <v>271711</v>
      </c>
    </row>
    <row r="25" spans="1:12" ht="17.25" customHeight="1">
      <c r="A25" s="12" t="s">
        <v>28</v>
      </c>
      <c r="B25" s="13">
        <v>17782</v>
      </c>
      <c r="C25" s="13">
        <v>26280</v>
      </c>
      <c r="D25" s="13">
        <v>33893</v>
      </c>
      <c r="E25" s="13">
        <v>17316</v>
      </c>
      <c r="F25" s="13">
        <v>22704</v>
      </c>
      <c r="G25" s="13">
        <v>25057</v>
      </c>
      <c r="H25" s="13">
        <v>11382</v>
      </c>
      <c r="I25" s="13">
        <v>4979</v>
      </c>
      <c r="J25" s="13">
        <v>14503</v>
      </c>
      <c r="K25" s="11">
        <f t="shared" si="4"/>
        <v>173896</v>
      </c>
      <c r="L25" s="52"/>
    </row>
    <row r="26" spans="1:12" ht="17.25" customHeight="1">
      <c r="A26" s="12" t="s">
        <v>29</v>
      </c>
      <c r="B26" s="13">
        <v>10002</v>
      </c>
      <c r="C26" s="13">
        <v>14782</v>
      </c>
      <c r="D26" s="13">
        <v>19065</v>
      </c>
      <c r="E26" s="13">
        <v>9740</v>
      </c>
      <c r="F26" s="13">
        <v>12771</v>
      </c>
      <c r="G26" s="13">
        <v>14094</v>
      </c>
      <c r="H26" s="13">
        <v>6402</v>
      </c>
      <c r="I26" s="13">
        <v>2801</v>
      </c>
      <c r="J26" s="13">
        <v>8158</v>
      </c>
      <c r="K26" s="11">
        <f t="shared" si="4"/>
        <v>97815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2697</v>
      </c>
      <c r="I27" s="11">
        <v>0</v>
      </c>
      <c r="J27" s="11">
        <v>0</v>
      </c>
      <c r="K27" s="11">
        <f t="shared" si="4"/>
        <v>2697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2.41063656</v>
      </c>
      <c r="C29" s="60">
        <f aca="true" t="shared" si="7" ref="C29:J29">SUM(C30:C33)</f>
        <v>2.7500915999999997</v>
      </c>
      <c r="D29" s="60">
        <f t="shared" si="7"/>
        <v>3.09643122</v>
      </c>
      <c r="E29" s="60">
        <f t="shared" si="7"/>
        <v>2.63330294</v>
      </c>
      <c r="F29" s="60">
        <f t="shared" si="7"/>
        <v>2.5557917700000004</v>
      </c>
      <c r="G29" s="60">
        <f t="shared" si="7"/>
        <v>2.19795264</v>
      </c>
      <c r="H29" s="60">
        <f t="shared" si="7"/>
        <v>2.519954</v>
      </c>
      <c r="I29" s="60">
        <f t="shared" si="7"/>
        <v>4.473838</v>
      </c>
      <c r="J29" s="60">
        <f t="shared" si="7"/>
        <v>2.65553033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-0.00306344</v>
      </c>
      <c r="C32" s="62">
        <v>-0.0030144</v>
      </c>
      <c r="D32" s="62">
        <v>-0.00306878</v>
      </c>
      <c r="E32" s="62">
        <v>-0.00269706</v>
      </c>
      <c r="F32" s="62">
        <v>-0.00320823</v>
      </c>
      <c r="G32" s="62">
        <v>-0.00344736</v>
      </c>
      <c r="H32" s="62">
        <v>-0.004246</v>
      </c>
      <c r="I32" s="62">
        <v>-0.006862</v>
      </c>
      <c r="J32" s="62">
        <v>-0.00116967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23955.13</v>
      </c>
      <c r="I35" s="19">
        <v>0</v>
      </c>
      <c r="J35" s="19">
        <v>0</v>
      </c>
      <c r="K35" s="23">
        <f>SUM(B35:J35)</f>
        <v>23955.13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2550.88</v>
      </c>
      <c r="C39" s="23">
        <f aca="true" t="shared" si="8" ref="C39:J39">+C43</f>
        <v>3359.8</v>
      </c>
      <c r="D39" s="23">
        <f t="shared" si="8"/>
        <v>3483.92</v>
      </c>
      <c r="E39" s="19">
        <f t="shared" si="8"/>
        <v>2028.72</v>
      </c>
      <c r="F39" s="23">
        <f t="shared" si="8"/>
        <v>3548.12</v>
      </c>
      <c r="G39" s="23">
        <f t="shared" si="8"/>
        <v>5855.04</v>
      </c>
      <c r="H39" s="23">
        <f t="shared" si="8"/>
        <v>3304.16</v>
      </c>
      <c r="I39" s="23">
        <f t="shared" si="8"/>
        <v>1065.72</v>
      </c>
      <c r="J39" s="23">
        <f t="shared" si="8"/>
        <v>1313.96</v>
      </c>
      <c r="K39" s="23">
        <f aca="true" t="shared" si="9" ref="K39:K44">SUM(B39:J39)</f>
        <v>26510.32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2550.88</v>
      </c>
      <c r="C43" s="65">
        <f>ROUND(C44*C45,2)</f>
        <v>3359.8</v>
      </c>
      <c r="D43" s="65">
        <f aca="true" t="shared" si="10" ref="D43:J43">ROUND(D44*D45,2)</f>
        <v>3483.92</v>
      </c>
      <c r="E43" s="65">
        <f t="shared" si="10"/>
        <v>2028.72</v>
      </c>
      <c r="F43" s="65">
        <f t="shared" si="10"/>
        <v>3548.12</v>
      </c>
      <c r="G43" s="65">
        <f t="shared" si="10"/>
        <v>5855.04</v>
      </c>
      <c r="H43" s="65">
        <f t="shared" si="10"/>
        <v>3304.16</v>
      </c>
      <c r="I43" s="65">
        <f t="shared" si="10"/>
        <v>1065.72</v>
      </c>
      <c r="J43" s="65">
        <f t="shared" si="10"/>
        <v>1313.96</v>
      </c>
      <c r="K43" s="65">
        <f t="shared" si="9"/>
        <v>26510.32</v>
      </c>
    </row>
    <row r="44" spans="1:11" ht="17.25" customHeight="1">
      <c r="A44" s="66" t="s">
        <v>43</v>
      </c>
      <c r="B44" s="67">
        <v>596</v>
      </c>
      <c r="C44" s="67">
        <v>785</v>
      </c>
      <c r="D44" s="67">
        <v>814</v>
      </c>
      <c r="E44" s="67">
        <v>474</v>
      </c>
      <c r="F44" s="67">
        <v>829</v>
      </c>
      <c r="G44" s="67">
        <v>1368</v>
      </c>
      <c r="H44" s="67">
        <v>772</v>
      </c>
      <c r="I44" s="67">
        <v>249</v>
      </c>
      <c r="J44" s="67">
        <v>307</v>
      </c>
      <c r="K44" s="67">
        <f t="shared" si="9"/>
        <v>6194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694153.63</v>
      </c>
      <c r="C47" s="22">
        <f aca="true" t="shared" si="11" ref="C47:H47">+C48+C56</f>
        <v>1058256.6</v>
      </c>
      <c r="D47" s="22">
        <f t="shared" si="11"/>
        <v>1399543.16</v>
      </c>
      <c r="E47" s="22">
        <f t="shared" si="11"/>
        <v>657746.0199999999</v>
      </c>
      <c r="F47" s="22">
        <f t="shared" si="11"/>
        <v>978855.49</v>
      </c>
      <c r="G47" s="22">
        <f t="shared" si="11"/>
        <v>1304553.45</v>
      </c>
      <c r="H47" s="22">
        <f t="shared" si="11"/>
        <v>633756.3500000001</v>
      </c>
      <c r="I47" s="22">
        <f>+I48+I56</f>
        <v>223961.28</v>
      </c>
      <c r="J47" s="22">
        <f>+J48+J56</f>
        <v>442741.47000000003</v>
      </c>
      <c r="K47" s="22">
        <f>SUM(B47:J47)</f>
        <v>7393567.449999999</v>
      </c>
    </row>
    <row r="48" spans="1:11" ht="17.25" customHeight="1">
      <c r="A48" s="16" t="s">
        <v>46</v>
      </c>
      <c r="B48" s="23">
        <f>SUM(B49:B55)</f>
        <v>676666.11</v>
      </c>
      <c r="C48" s="23">
        <f aca="true" t="shared" si="12" ref="C48:H48">SUM(C49:C55)</f>
        <v>1036115.4600000001</v>
      </c>
      <c r="D48" s="23">
        <f t="shared" si="12"/>
        <v>1374143.97</v>
      </c>
      <c r="E48" s="23">
        <f t="shared" si="12"/>
        <v>636725.83</v>
      </c>
      <c r="F48" s="23">
        <f t="shared" si="12"/>
        <v>957275.05</v>
      </c>
      <c r="G48" s="23">
        <f t="shared" si="12"/>
        <v>1276711.26</v>
      </c>
      <c r="H48" s="23">
        <f t="shared" si="12"/>
        <v>615534.9900000001</v>
      </c>
      <c r="I48" s="23">
        <f>SUM(I49:I55)</f>
        <v>223961.28</v>
      </c>
      <c r="J48" s="23">
        <f>SUM(J49:J55)</f>
        <v>429550.10000000003</v>
      </c>
      <c r="K48" s="23">
        <f aca="true" t="shared" si="13" ref="K48:K56">SUM(B48:J48)</f>
        <v>7226684.05</v>
      </c>
    </row>
    <row r="49" spans="1:11" ht="17.25" customHeight="1">
      <c r="A49" s="34" t="s">
        <v>47</v>
      </c>
      <c r="B49" s="23">
        <f aca="true" t="shared" si="14" ref="B49:H49">ROUND(B30*B7,2)</f>
        <v>674971.9</v>
      </c>
      <c r="C49" s="23">
        <f t="shared" si="14"/>
        <v>1031594.65</v>
      </c>
      <c r="D49" s="23">
        <f t="shared" si="14"/>
        <v>1372018.47</v>
      </c>
      <c r="E49" s="23">
        <f t="shared" si="14"/>
        <v>635347.17</v>
      </c>
      <c r="F49" s="23">
        <f t="shared" si="14"/>
        <v>954924.12</v>
      </c>
      <c r="G49" s="23">
        <f t="shared" si="14"/>
        <v>1272849.48</v>
      </c>
      <c r="H49" s="23">
        <f t="shared" si="14"/>
        <v>589266.92</v>
      </c>
      <c r="I49" s="23">
        <f>ROUND(I30*I7,2)</f>
        <v>223237.44</v>
      </c>
      <c r="J49" s="23">
        <f>ROUND(J30*J7,2)</f>
        <v>428424.76</v>
      </c>
      <c r="K49" s="23">
        <f t="shared" si="13"/>
        <v>7182634.909999999</v>
      </c>
    </row>
    <row r="50" spans="1:11" ht="17.25" customHeight="1">
      <c r="A50" s="34" t="s">
        <v>48</v>
      </c>
      <c r="B50" s="19">
        <v>0</v>
      </c>
      <c r="C50" s="23">
        <f>ROUND(C31*C7,2)</f>
        <v>2293.02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2293.02</v>
      </c>
    </row>
    <row r="51" spans="1:11" ht="17.25" customHeight="1">
      <c r="A51" s="68" t="s">
        <v>110</v>
      </c>
      <c r="B51" s="69">
        <f>ROUND(B32*B7,2)</f>
        <v>-856.67</v>
      </c>
      <c r="C51" s="69">
        <f>ROUND(C32*C7,2)</f>
        <v>-1132.01</v>
      </c>
      <c r="D51" s="69">
        <f aca="true" t="shared" si="15" ref="D51:J51">ROUND(D32*D7,2)</f>
        <v>-1358.42</v>
      </c>
      <c r="E51" s="69">
        <f t="shared" si="15"/>
        <v>-650.06</v>
      </c>
      <c r="F51" s="69">
        <f t="shared" si="15"/>
        <v>-1197.19</v>
      </c>
      <c r="G51" s="69">
        <f t="shared" si="15"/>
        <v>-1993.26</v>
      </c>
      <c r="H51" s="69">
        <f t="shared" si="15"/>
        <v>-991.22</v>
      </c>
      <c r="I51" s="69">
        <f t="shared" si="15"/>
        <v>-341.88</v>
      </c>
      <c r="J51" s="69">
        <f t="shared" si="15"/>
        <v>-188.62</v>
      </c>
      <c r="K51" s="69">
        <f>SUM(B51:J51)</f>
        <v>-8709.330000000002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23955.13</v>
      </c>
      <c r="I53" s="31">
        <f>+I35</f>
        <v>0</v>
      </c>
      <c r="J53" s="31">
        <f>+J35</f>
        <v>0</v>
      </c>
      <c r="K53" s="23">
        <f t="shared" si="13"/>
        <v>23955.13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2550.88</v>
      </c>
      <c r="C55" s="36">
        <v>3359.8</v>
      </c>
      <c r="D55" s="36">
        <v>3483.92</v>
      </c>
      <c r="E55" s="19">
        <v>2028.72</v>
      </c>
      <c r="F55" s="36">
        <v>3548.12</v>
      </c>
      <c r="G55" s="36">
        <v>5855.04</v>
      </c>
      <c r="H55" s="36">
        <v>3304.16</v>
      </c>
      <c r="I55" s="36">
        <v>1065.72</v>
      </c>
      <c r="J55" s="19">
        <v>1313.96</v>
      </c>
      <c r="K55" s="23">
        <f t="shared" si="13"/>
        <v>26510.32</v>
      </c>
    </row>
    <row r="56" spans="1:11" ht="17.25" customHeight="1">
      <c r="A56" s="16" t="s">
        <v>53</v>
      </c>
      <c r="B56" s="36">
        <v>17487.52</v>
      </c>
      <c r="C56" s="36">
        <v>22141.14</v>
      </c>
      <c r="D56" s="36">
        <v>25399.19</v>
      </c>
      <c r="E56" s="36">
        <v>21020.19</v>
      </c>
      <c r="F56" s="36">
        <v>21580.44</v>
      </c>
      <c r="G56" s="36">
        <v>27842.19</v>
      </c>
      <c r="H56" s="36">
        <v>18221.36</v>
      </c>
      <c r="I56" s="19">
        <v>0</v>
      </c>
      <c r="J56" s="36">
        <v>13191.37</v>
      </c>
      <c r="K56" s="36">
        <f t="shared" si="13"/>
        <v>166883.40000000002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-110662.76</v>
      </c>
      <c r="C60" s="35">
        <f t="shared" si="16"/>
        <v>-175247.8</v>
      </c>
      <c r="D60" s="35">
        <f t="shared" si="16"/>
        <v>-163117.84</v>
      </c>
      <c r="E60" s="35">
        <f t="shared" si="16"/>
        <v>-100996.55</v>
      </c>
      <c r="F60" s="35">
        <f t="shared" si="16"/>
        <v>-110789.33</v>
      </c>
      <c r="G60" s="35">
        <f t="shared" si="16"/>
        <v>-123656.96</v>
      </c>
      <c r="H60" s="35">
        <f t="shared" si="16"/>
        <v>-109455.46</v>
      </c>
      <c r="I60" s="35">
        <f t="shared" si="16"/>
        <v>-26025.47</v>
      </c>
      <c r="J60" s="35">
        <f t="shared" si="16"/>
        <v>-61063.43</v>
      </c>
      <c r="K60" s="35">
        <f>SUM(B60:J60)</f>
        <v>-981015.6</v>
      </c>
    </row>
    <row r="61" spans="1:11" ht="18.75" customHeight="1">
      <c r="A61" s="16" t="s">
        <v>78</v>
      </c>
      <c r="B61" s="35">
        <f aca="true" t="shared" si="17" ref="B61:J61">B62+B63+B64+B65+B66+B67</f>
        <v>-108878</v>
      </c>
      <c r="C61" s="35">
        <f t="shared" si="17"/>
        <v>-172382</v>
      </c>
      <c r="D61" s="35">
        <f t="shared" si="17"/>
        <v>-160569.5</v>
      </c>
      <c r="E61" s="35">
        <f t="shared" si="17"/>
        <v>-94608.5</v>
      </c>
      <c r="F61" s="35">
        <f t="shared" si="17"/>
        <v>-109490.5</v>
      </c>
      <c r="G61" s="35">
        <f t="shared" si="17"/>
        <v>-124572</v>
      </c>
      <c r="H61" s="35">
        <f t="shared" si="17"/>
        <v>-109532.5</v>
      </c>
      <c r="I61" s="35">
        <f t="shared" si="17"/>
        <v>-21007</v>
      </c>
      <c r="J61" s="35">
        <f t="shared" si="17"/>
        <v>-52766</v>
      </c>
      <c r="K61" s="35">
        <f aca="true" t="shared" si="18" ref="K61:K94">SUM(B61:J61)</f>
        <v>-953806</v>
      </c>
    </row>
    <row r="62" spans="1:11" ht="18.75" customHeight="1">
      <c r="A62" s="12" t="s">
        <v>79</v>
      </c>
      <c r="B62" s="35">
        <f>-ROUND(B9*$D$3,2)</f>
        <v>-108878</v>
      </c>
      <c r="C62" s="35">
        <f aca="true" t="shared" si="19" ref="C62:J62">-ROUND(C9*$D$3,2)</f>
        <v>-172382</v>
      </c>
      <c r="D62" s="35">
        <f t="shared" si="19"/>
        <v>-160569.5</v>
      </c>
      <c r="E62" s="35">
        <f t="shared" si="19"/>
        <v>-94608.5</v>
      </c>
      <c r="F62" s="35">
        <f t="shared" si="19"/>
        <v>-109490.5</v>
      </c>
      <c r="G62" s="35">
        <f t="shared" si="19"/>
        <v>-124572</v>
      </c>
      <c r="H62" s="35">
        <f t="shared" si="19"/>
        <v>-109532.5</v>
      </c>
      <c r="I62" s="35">
        <f t="shared" si="19"/>
        <v>-21007</v>
      </c>
      <c r="J62" s="35">
        <f t="shared" si="19"/>
        <v>-52766</v>
      </c>
      <c r="K62" s="35">
        <f t="shared" si="18"/>
        <v>-953806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111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f t="shared" si="18"/>
        <v>0</v>
      </c>
    </row>
    <row r="66" spans="1:11" ht="18.75" customHeight="1">
      <c r="A66" s="12" t="s">
        <v>56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f t="shared" si="18"/>
        <v>0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f t="shared" si="18"/>
        <v>0</v>
      </c>
    </row>
    <row r="68" spans="1:11" ht="18.75" customHeight="1">
      <c r="A68" s="12" t="s">
        <v>83</v>
      </c>
      <c r="B68" s="35">
        <f aca="true" t="shared" si="20" ref="B68:J68">SUM(B69:B92)</f>
        <v>-1784.76</v>
      </c>
      <c r="C68" s="35">
        <f t="shared" si="20"/>
        <v>-2865.7999999999997</v>
      </c>
      <c r="D68" s="35">
        <f t="shared" si="20"/>
        <v>-2548.34</v>
      </c>
      <c r="E68" s="35">
        <f t="shared" si="20"/>
        <v>-6388.05</v>
      </c>
      <c r="F68" s="35">
        <f t="shared" si="20"/>
        <v>-1298.83</v>
      </c>
      <c r="G68" s="35">
        <f t="shared" si="20"/>
        <v>915.04</v>
      </c>
      <c r="H68" s="35">
        <f t="shared" si="20"/>
        <v>77.04</v>
      </c>
      <c r="I68" s="35">
        <f t="shared" si="20"/>
        <v>-5018.469999999999</v>
      </c>
      <c r="J68" s="35">
        <f t="shared" si="20"/>
        <v>-8297.43</v>
      </c>
      <c r="K68" s="35">
        <f t="shared" si="18"/>
        <v>-27209.6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-156.56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-192.56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-1182.14</v>
      </c>
      <c r="E71" s="19">
        <v>0</v>
      </c>
      <c r="F71" s="35">
        <v>-421.43</v>
      </c>
      <c r="G71" s="19">
        <v>0</v>
      </c>
      <c r="H71" s="19">
        <v>0</v>
      </c>
      <c r="I71" s="47">
        <v>-2196.56</v>
      </c>
      <c r="J71" s="19">
        <v>0</v>
      </c>
      <c r="K71" s="35">
        <f t="shared" si="18"/>
        <v>-3800.13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4" t="s">
        <v>62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-1784.76</v>
      </c>
      <c r="C91" s="35">
        <v>-2709.24</v>
      </c>
      <c r="D91" s="35">
        <v>-1348.2</v>
      </c>
      <c r="E91" s="35">
        <v>-928.76</v>
      </c>
      <c r="F91" s="35">
        <v>-877.4</v>
      </c>
      <c r="G91" s="35">
        <v>933.04</v>
      </c>
      <c r="H91" s="35">
        <v>77.04</v>
      </c>
      <c r="I91" s="35">
        <v>0</v>
      </c>
      <c r="J91" s="35">
        <v>-372.36</v>
      </c>
      <c r="K91" s="35">
        <f t="shared" si="18"/>
        <v>-7010.639999999999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-5459.29</v>
      </c>
      <c r="F92" s="19">
        <v>0</v>
      </c>
      <c r="G92" s="19">
        <v>0</v>
      </c>
      <c r="H92" s="19">
        <v>0</v>
      </c>
      <c r="I92" s="48">
        <v>-2821.91</v>
      </c>
      <c r="J92" s="48">
        <v>-7925.07</v>
      </c>
      <c r="K92" s="48">
        <f t="shared" si="18"/>
        <v>-16206.27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583490.87</v>
      </c>
      <c r="C97" s="24">
        <f t="shared" si="21"/>
        <v>883008.8</v>
      </c>
      <c r="D97" s="24">
        <f t="shared" si="21"/>
        <v>1236425.3199999998</v>
      </c>
      <c r="E97" s="24">
        <f t="shared" si="21"/>
        <v>556749.4699999999</v>
      </c>
      <c r="F97" s="24">
        <f t="shared" si="21"/>
        <v>868066.16</v>
      </c>
      <c r="G97" s="24">
        <f t="shared" si="21"/>
        <v>1180896.49</v>
      </c>
      <c r="H97" s="24">
        <f t="shared" si="21"/>
        <v>524300.8900000001</v>
      </c>
      <c r="I97" s="24">
        <f>+I98+I99</f>
        <v>197935.81</v>
      </c>
      <c r="J97" s="24">
        <f>+J98+J99</f>
        <v>381678.04000000004</v>
      </c>
      <c r="K97" s="48">
        <f>SUM(B97:J97)</f>
        <v>6412551.85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566003.35</v>
      </c>
      <c r="C98" s="24">
        <f t="shared" si="22"/>
        <v>860867.66</v>
      </c>
      <c r="D98" s="24">
        <f t="shared" si="22"/>
        <v>1211026.13</v>
      </c>
      <c r="E98" s="24">
        <f t="shared" si="22"/>
        <v>535729.2799999999</v>
      </c>
      <c r="F98" s="24">
        <f t="shared" si="22"/>
        <v>846485.7200000001</v>
      </c>
      <c r="G98" s="24">
        <f t="shared" si="22"/>
        <v>1153054.3</v>
      </c>
      <c r="H98" s="24">
        <f t="shared" si="22"/>
        <v>506079.5300000001</v>
      </c>
      <c r="I98" s="24">
        <f t="shared" si="22"/>
        <v>197935.81</v>
      </c>
      <c r="J98" s="24">
        <f t="shared" si="22"/>
        <v>368486.67000000004</v>
      </c>
      <c r="K98" s="48">
        <f>SUM(B98:J98)</f>
        <v>6245668.449999999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17487.52</v>
      </c>
      <c r="C99" s="24">
        <f t="shared" si="23"/>
        <v>22141.14</v>
      </c>
      <c r="D99" s="24">
        <f t="shared" si="23"/>
        <v>25399.19</v>
      </c>
      <c r="E99" s="24">
        <f t="shared" si="23"/>
        <v>21020.19</v>
      </c>
      <c r="F99" s="24">
        <f t="shared" si="23"/>
        <v>21580.44</v>
      </c>
      <c r="G99" s="24">
        <f t="shared" si="23"/>
        <v>27842.19</v>
      </c>
      <c r="H99" s="24">
        <f t="shared" si="23"/>
        <v>18221.36</v>
      </c>
      <c r="I99" s="19">
        <f t="shared" si="23"/>
        <v>0</v>
      </c>
      <c r="J99" s="24">
        <f t="shared" si="23"/>
        <v>13191.37</v>
      </c>
      <c r="K99" s="48">
        <f>SUM(B99:J99)</f>
        <v>166883.40000000002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6412551.8599999985</v>
      </c>
      <c r="L105" s="54"/>
    </row>
    <row r="106" spans="1:11" ht="18.75" customHeight="1">
      <c r="A106" s="26" t="s">
        <v>74</v>
      </c>
      <c r="B106" s="27">
        <v>80025.39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80025.39</v>
      </c>
    </row>
    <row r="107" spans="1:11" ht="18.75" customHeight="1">
      <c r="A107" s="26" t="s">
        <v>75</v>
      </c>
      <c r="B107" s="27">
        <v>503465.48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503465.48</v>
      </c>
    </row>
    <row r="108" spans="1:11" ht="18.75" customHeight="1">
      <c r="A108" s="26" t="s">
        <v>76</v>
      </c>
      <c r="B108" s="40">
        <v>0</v>
      </c>
      <c r="C108" s="27">
        <f>+C97</f>
        <v>883008.8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883008.8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1236425.3199999998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1236425.3199999998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556749.4699999999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556749.4699999999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169709.14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169709.14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312390.37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312390.37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385966.65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385966.65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365334.13</v>
      </c>
      <c r="H114" s="40">
        <v>0</v>
      </c>
      <c r="I114" s="40">
        <v>0</v>
      </c>
      <c r="J114" s="40">
        <v>0</v>
      </c>
      <c r="K114" s="41">
        <f t="shared" si="24"/>
        <v>365334.13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31656.34</v>
      </c>
      <c r="H115" s="40">
        <v>0</v>
      </c>
      <c r="I115" s="40">
        <v>0</v>
      </c>
      <c r="J115" s="40">
        <v>0</v>
      </c>
      <c r="K115" s="41">
        <f t="shared" si="24"/>
        <v>31656.34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189212.97</v>
      </c>
      <c r="H116" s="40">
        <v>0</v>
      </c>
      <c r="I116" s="40">
        <v>0</v>
      </c>
      <c r="J116" s="40">
        <v>0</v>
      </c>
      <c r="K116" s="41">
        <f t="shared" si="24"/>
        <v>189212.97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159408.26</v>
      </c>
      <c r="H117" s="40">
        <v>0</v>
      </c>
      <c r="I117" s="40">
        <v>0</v>
      </c>
      <c r="J117" s="40">
        <v>0</v>
      </c>
      <c r="K117" s="41">
        <f t="shared" si="24"/>
        <v>159408.26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435284.8</v>
      </c>
      <c r="H118" s="40">
        <v>0</v>
      </c>
      <c r="I118" s="40">
        <v>0</v>
      </c>
      <c r="J118" s="40">
        <v>0</v>
      </c>
      <c r="K118" s="41">
        <f t="shared" si="24"/>
        <v>435284.8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189220.25</v>
      </c>
      <c r="I119" s="40">
        <v>0</v>
      </c>
      <c r="J119" s="40">
        <v>0</v>
      </c>
      <c r="K119" s="41">
        <f t="shared" si="24"/>
        <v>189220.25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335080.64</v>
      </c>
      <c r="I120" s="40">
        <v>0</v>
      </c>
      <c r="J120" s="40">
        <v>0</v>
      </c>
      <c r="K120" s="41">
        <f t="shared" si="24"/>
        <v>335080.64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197935.81</v>
      </c>
      <c r="J121" s="40">
        <v>0</v>
      </c>
      <c r="K121" s="41">
        <f t="shared" si="24"/>
        <v>197935.81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381678.04</v>
      </c>
      <c r="K122" s="44">
        <f t="shared" si="24"/>
        <v>381678.04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2015-02-24T12:55:03Z</dcterms:modified>
  <cp:category/>
  <cp:version/>
  <cp:contentType/>
  <cp:contentStatus/>
</cp:coreProperties>
</file>