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externalReferences>
    <externalReference r:id="rId4"/>
  </externalReference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<sst xmlns="http://schemas.openxmlformats.org/spreadsheetml/2006/main" count="128" uniqueCount="128">
  <si>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</si>
  <si>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</si>
  <si>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</si>
  <si>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</si>
  <si>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</si>
  <si>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</si>
  <si>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</si>
  <si>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</si>
  <si>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</si>
  <si>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</si>
  <si>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</si>
  <si>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</si>
  <si>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</si>
  <si>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</si>
  <si>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</si>
  <si>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</si>
  <si>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</si>
  <si>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</si>
  <si>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</si>
  <si>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</si>
  <si>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</si>
  <si>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</si>
  <si>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</si>
  <si>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</si>
  <si>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</si>
  <si>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</si>
  <si>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</si>
  <si>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</si>
  <si>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</si>
  <si>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</si>
  <si>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</si>
  <si>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</si>
  <si>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</si>
  <si>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</si>
  <si>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</si>
  <si>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</si>
  <si>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</si>
  <si>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</si>
  <si>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</si>
  <si>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</si>
  <si>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</si>
  <si>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</si>
  <si>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</si>
  <si>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</si>
  <si>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</si>
  <si>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</si>
  <si>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</si>
  <si>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</si>
  <si>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</si>
  <si>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</si>
  <si>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</si>
  <si>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</si>
  <si>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</si>
  <si>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</si>
  <si>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</si>
  <si>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</si>
  <si>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</si>
  <si>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</si>
  <si>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</si>
  <si>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</si>
  <si>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</si>
  <si>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</si>
  <si>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</si>
  <si>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</si>
  <si>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</si>
  <si>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</si>
  <si>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</si>
  <si>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</si>
  <si>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</si>
  <si>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</si>
  <si>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</si>
  <si>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</si>
  <si>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</si>
  <si>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</si>
  <si>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</si>
  <si>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</si>
  <si>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</si>
  <si>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</si>
  <si>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</si>
  <si>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</si>
  <si>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</si>
  <si>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</si>
  <si>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</si>
  <si>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</si>
  <si>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</si>
  <si>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</si>
  <si>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</si>
  <si>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</si>
  <si>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</si>
  <si>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</si>
  <si>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</si>
  <si>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</si>
  <si>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</si>
  <si>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</si>
  <si>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</si>
  <si>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</si>
  <si>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</si>
  <si>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</si>
  <si>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</si>
  <si>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</si>
  <si>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</si>
  <si>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</si>
  <si>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</si>
  <si>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</si>
  <si>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</si>
  <si>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</si>
  <si>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</si>
  <si>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</si>
  <si>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</si>
  <si>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</si>
  <si>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</si>
  <si>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</si>
  <si>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</si>
  <si>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</si>
  <si>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</si>
  <si>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</si>
  <si>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</si>
  <si>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</si>
  <si>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</si>
  <si>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</si>
  <si>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</si>
  <si>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</si>
  <si>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</si>
  <si>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</si>
  <si>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13/02/15 - VENCIMENTO 24/02/15</t>
  </si>
  <si>
    <t>6.4. Revisão de Remuneração pelo Serviço Atende (1)</t>
  </si>
  <si>
    <t>Nota:</t>
  </si>
  <si>
    <t xml:space="preserve">  (1) - Frota operacional de maio e junho/14 e horas extras de junho/14.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</si>
</sst>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&#199;&#195;O\PROJE&#199;&#195;O%20CONTRATO%20DE%20CONCESS&#195;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TO 240215"/>
      <sheetName val="PAGTO 230215"/>
      <sheetName val="PAGTO 200215"/>
      <sheetName val="PAGTO 190215"/>
      <sheetName val="PAGTO 180215"/>
      <sheetName val="PAGTO 130215"/>
      <sheetName val="PAGTO 120215"/>
      <sheetName val="PAGTO 110215"/>
      <sheetName val="PAGTO 100215"/>
      <sheetName val="PAGTO 090215"/>
      <sheetName val="PAGTO 060215"/>
      <sheetName val="PAGTO 050215"/>
      <sheetName val="PAGTO 040215"/>
      <sheetName val="PAGTO 030215"/>
      <sheetName val="PAGTO 020215"/>
      <sheetName val="PAGTO 300115"/>
      <sheetName val="PAGTO 290115"/>
      <sheetName val="PAGTO 280115"/>
      <sheetName val="PAGTO 270115"/>
      <sheetName val="PAGTO 260115"/>
      <sheetName val="PAGTO 230115"/>
      <sheetName val="PAGTO 220115"/>
      <sheetName val="PAGTO 210115"/>
      <sheetName val="PAGTO 200115"/>
      <sheetName val="PAGTO 190115"/>
      <sheetName val="PAGTO 160115"/>
      <sheetName val="PAGTO 150115"/>
      <sheetName val="PAGTO 140115"/>
      <sheetName val="PAGTO 130115"/>
      <sheetName val="PAGTO 120115"/>
      <sheetName val="PAGTO 090115"/>
      <sheetName val="PAGTO 080115"/>
      <sheetName val="PAGTO 070115"/>
      <sheetName val="PAGTO 060115"/>
      <sheetName val="PAGTO 050115"/>
      <sheetName val="PAGTO 020115"/>
      <sheetName val="PAGTO 301214"/>
      <sheetName val="PAGTO 291214"/>
      <sheetName val="PAGTO 261214"/>
      <sheetName val="PAGTO 231214"/>
      <sheetName val="PAGTO 221214"/>
      <sheetName val="PAGTO 191214"/>
      <sheetName val="PAGTO 181214"/>
      <sheetName val="PAGTO 171214"/>
      <sheetName val="PAGTO 161214"/>
      <sheetName val="PAGTO 151214"/>
      <sheetName val="PAGTO 121214"/>
      <sheetName val="PAGTO 111214"/>
      <sheetName val="PAGTO 101214"/>
      <sheetName val="PAGTO 091214"/>
      <sheetName val="PAGTO 081214"/>
      <sheetName val="PAGTO 051214"/>
      <sheetName val="PAGTO 041214"/>
      <sheetName val="PAGTO 031214"/>
      <sheetName val="PAGTO 021214"/>
      <sheetName val="PAGTO 011214"/>
      <sheetName val="PAGTO 281114"/>
      <sheetName val="PAGTO 271114"/>
      <sheetName val="PAGTO 261114"/>
      <sheetName val="PAGTO 251114"/>
      <sheetName val="PAGTO 241114"/>
      <sheetName val="PAGTO 211114"/>
      <sheetName val="PAGTO 191114"/>
      <sheetName val="PAGTO 181114"/>
      <sheetName val="PAGTO 171114"/>
      <sheetName val="PAGTO 141114"/>
      <sheetName val="PAGTO 131114"/>
      <sheetName val="PAGTO 121114"/>
      <sheetName val="PAGTO 111114"/>
      <sheetName val="PAGTO 101114"/>
      <sheetName val="PAGTO 071114"/>
      <sheetName val="PAGTO 061114"/>
      <sheetName val="PAGTO 051114"/>
      <sheetName val="PAGTO 041114"/>
      <sheetName val="PAGTO 031114"/>
      <sheetName val="PAGTO 311014"/>
      <sheetName val="PAGTO 301014"/>
      <sheetName val="PAGTO 291014"/>
      <sheetName val="PAGTO 281014"/>
      <sheetName val="PAGTO 271014"/>
      <sheetName val="PAGTO 241014"/>
      <sheetName val="PAGTO 231014"/>
      <sheetName val="PAGTO 221014"/>
      <sheetName val="PAGTO 211014"/>
      <sheetName val="PAGTO 201014"/>
      <sheetName val="PAGTO 171014"/>
      <sheetName val="PAGTO 161014"/>
      <sheetName val="PAGTO 151014"/>
      <sheetName val="PAGTO 141014"/>
      <sheetName val="PAGTO 131014"/>
      <sheetName val="PAGTO 101014"/>
      <sheetName val="PAGTO 091014"/>
      <sheetName val="PAGTO 081014"/>
      <sheetName val="PAGTO 071014"/>
      <sheetName val="PAGTO 061014"/>
      <sheetName val="PAGTO 031014"/>
      <sheetName val="PAGTO 021014"/>
      <sheetName val="PAGTO 011014"/>
      <sheetName val="PAGTO 300914"/>
      <sheetName val="PAGTO 290914"/>
      <sheetName val="PAGTO 260914"/>
      <sheetName val="PAGTO 250914"/>
      <sheetName val="PAGTO 240914"/>
      <sheetName val="PAGTO 230914"/>
      <sheetName val="PAGTO 220914"/>
      <sheetName val="PAGTO 190914"/>
      <sheetName val="PAGTO 180914"/>
      <sheetName val="PAGTO 170914"/>
      <sheetName val="PAGTO 160914"/>
      <sheetName val="PAGTO 150914"/>
      <sheetName val="PAGTO 120914"/>
      <sheetName val="PAGTO 110914"/>
      <sheetName val="PAGTO 100914"/>
      <sheetName val="PAGTO 090914"/>
      <sheetName val="PAGTO 080914"/>
      <sheetName val="PAGTO 050914"/>
      <sheetName val="PAGTO 040914"/>
      <sheetName val="PAGTO 030914"/>
      <sheetName val="PAGTO 020914"/>
      <sheetName val="PAGTO 010914"/>
      <sheetName val="PAGTO 290814"/>
      <sheetName val="PAGTO 280814"/>
      <sheetName val="PAGTO 270814"/>
      <sheetName val="PAGTO 260814"/>
      <sheetName val="PAGTO 250814"/>
      <sheetName val="PAGTO 220814"/>
      <sheetName val="PAGTO 210814"/>
      <sheetName val="PAGTO 200814"/>
      <sheetName val="PAGTO 190814"/>
      <sheetName val="PAGTO 180814"/>
      <sheetName val="PAGTO 150814"/>
      <sheetName val="PAGTO 140814"/>
      <sheetName val="PAGTO 130814"/>
      <sheetName val="PAGTO 120814"/>
      <sheetName val="PAGTO 110814"/>
      <sheetName val="PAGTO 080814"/>
      <sheetName val="PAGTO 070814"/>
      <sheetName val="PAGTO 060814"/>
      <sheetName val="PAGTO 050814"/>
      <sheetName val="PAGTO 050814 SEM DESC"/>
      <sheetName val="PAGTO 040814"/>
      <sheetName val="PAGTO 010814"/>
      <sheetName val="PAGTO 310714"/>
      <sheetName val="PAGTO 300714"/>
      <sheetName val="PAGTO 290714"/>
      <sheetName val="PAGTO 280714"/>
      <sheetName val="PAGTO 250714"/>
      <sheetName val="PAGTO 240714"/>
      <sheetName val="PAGTO 230714"/>
      <sheetName val="PAGTO 220714"/>
      <sheetName val="PAGTO 210714"/>
      <sheetName val="PAGTO 180714"/>
      <sheetName val="PAGTO 180714 est"/>
      <sheetName val="EST"/>
      <sheetName val="PAGTO 170714"/>
      <sheetName val="PAGTO 160714"/>
      <sheetName val="PAGTO 150714"/>
      <sheetName val="estimativa"/>
      <sheetName val="PAGTO 140714"/>
      <sheetName val="PAGTO 110714"/>
      <sheetName val="PAGTO 100714"/>
      <sheetName val="PAGTO 080714"/>
      <sheetName val="PAGTO 070714"/>
      <sheetName val="PAGTO 070714 SEM DESC"/>
      <sheetName val="PAGTO 040714"/>
      <sheetName val="PAGTO 030714"/>
      <sheetName val="PAGTO 020714"/>
      <sheetName val="PAGTO 010714"/>
      <sheetName val="PAGTO 300614"/>
      <sheetName val="PAGTO 270614"/>
      <sheetName val="PAGTO 260614"/>
      <sheetName val="PAGTO 250614"/>
      <sheetName val="PAGTO 240614"/>
      <sheetName val="PAGTO 230614"/>
      <sheetName val="PAGTO 200614"/>
      <sheetName val="PAGTO 180614"/>
      <sheetName val="PAGTO 170614"/>
      <sheetName val="PAGTO 160614"/>
      <sheetName val="PAGTO 130614"/>
      <sheetName val="PAGTO 110614"/>
      <sheetName val="PAGTO 100614"/>
      <sheetName val="PAGTO 090614"/>
      <sheetName val="PAGTO 060614"/>
      <sheetName val="PAGTO 050614"/>
      <sheetName val="PAGTO 050614 SEM DESC"/>
      <sheetName val="PAGTO 040614"/>
      <sheetName val="PAGTO 030614"/>
      <sheetName val="PAGTO 020614"/>
      <sheetName val="PAGTO 300514"/>
      <sheetName val="PAGTO 290514"/>
      <sheetName val="PAGTO 280514"/>
      <sheetName val="PAGTO 270514"/>
      <sheetName val="PAGTO 260514"/>
      <sheetName val="PAGTO 230514"/>
      <sheetName val="PAGTO 220514"/>
      <sheetName val="PAGTO 210514"/>
      <sheetName val="PAGTO 200514"/>
      <sheetName val="PAGTO 190514"/>
      <sheetName val="PAGTO 160514"/>
      <sheetName val="PAGTO 150514"/>
      <sheetName val="PAGTO 140514"/>
      <sheetName val="PAGTO 130514"/>
      <sheetName val="PAGTO 120514"/>
      <sheetName val="PAGTO 090514"/>
      <sheetName val="PAGTO 080514"/>
      <sheetName val="PAGTO 070514"/>
      <sheetName val="PAGTO 060514"/>
      <sheetName val="PAGTO 050514"/>
      <sheetName val="PAGTO 050514 sem desc"/>
      <sheetName val="PAGTO 020514"/>
      <sheetName val="PAGTO 300414"/>
      <sheetName val="PAGTO 290414"/>
      <sheetName val="PAGTO 280414"/>
      <sheetName val="PAGTO 250414"/>
      <sheetName val="PAGTO 240414"/>
      <sheetName val="PAGTO 230414"/>
      <sheetName val="PAGTO 220414"/>
      <sheetName val="PAGTO 170414"/>
      <sheetName val="PAGTO 160414"/>
      <sheetName val="PAGTO 150414"/>
      <sheetName val="PAGTO 140414"/>
      <sheetName val="PAGTO 110414"/>
      <sheetName val="PAGTO 100414"/>
      <sheetName val="PAGTO 090414"/>
      <sheetName val="PAGTO 080414"/>
      <sheetName val="PAGTO 070414"/>
      <sheetName val="PAGTO 070414 SEM DESC"/>
      <sheetName val="PAGTO 040414"/>
      <sheetName val="PAGTO 030414"/>
      <sheetName val="PAGTO 020414"/>
      <sheetName val="PAGTO 010414"/>
      <sheetName val="PAGTO 310314"/>
      <sheetName val="PAGTO 280314"/>
      <sheetName val="PAGTO 270314"/>
      <sheetName val="PAGTO 260314"/>
      <sheetName val="PAGTO 250314"/>
      <sheetName val="PAGTO 240314"/>
      <sheetName val="PAGTO 210314"/>
      <sheetName val="PAGTO 200314"/>
      <sheetName val="PAGTO 190314"/>
      <sheetName val="PAGTO 180314"/>
      <sheetName val="PAGTO 170314"/>
      <sheetName val="PAGTO 140314"/>
      <sheetName val="PAGTO 130314"/>
      <sheetName val="PAGTO 120314"/>
      <sheetName val="PAGTO 110314"/>
      <sheetName val="PAGTO 100314"/>
      <sheetName val="PAGTO 070314"/>
      <sheetName val="PAGTO 060314"/>
      <sheetName val="PAGTO 050314"/>
      <sheetName val="PAGTO 050314 SEM DESC"/>
      <sheetName val="PAGTO 280214"/>
      <sheetName val="PAGTO 270214"/>
      <sheetName val="PAGTO 260214"/>
      <sheetName val="PAGTO 250214"/>
      <sheetName val="PAGTO 240214"/>
      <sheetName val="PAGTO 210214"/>
      <sheetName val="PAGTO 200214"/>
      <sheetName val="PAGTO 190214"/>
      <sheetName val="PAGTO 180214"/>
      <sheetName val="PAGTO 170214"/>
      <sheetName val="PAGTO 140214"/>
      <sheetName val="PAGTO 130214"/>
      <sheetName val="PAGTO 120214"/>
      <sheetName val="PAGTO 110214"/>
      <sheetName val="PAGTO 100214"/>
      <sheetName val="PAGTO 070214"/>
      <sheetName val="PAGTO 060214"/>
      <sheetName val="PAGTO 050214"/>
      <sheetName val="PAGTO 050214 SEM DESC"/>
      <sheetName val="PAGTO 040214"/>
      <sheetName val="PAGTO 030214"/>
      <sheetName val="PAGTO 310114"/>
      <sheetName val="PAGTO 300114"/>
      <sheetName val="PAGTO 290114"/>
      <sheetName val="PAGTO 280114"/>
      <sheetName val="PAGTO 270114"/>
      <sheetName val="PAGTO 240114"/>
      <sheetName val="PAGTO 230114"/>
      <sheetName val="PAGTO 220114"/>
      <sheetName val="PAGTO 210114"/>
      <sheetName val="PAGTO 200114"/>
      <sheetName val="PAGTO 170114"/>
      <sheetName val="PAGTO 160114"/>
      <sheetName val="PAGTO 150114"/>
      <sheetName val="PAGTO 140114"/>
      <sheetName val="PAGTO 130114"/>
      <sheetName val="PAGTO 100114"/>
      <sheetName val="PAGTO 090114"/>
      <sheetName val="PAGTO 080114"/>
      <sheetName val="PAGTO 070114"/>
      <sheetName val="PAGTO 060114"/>
      <sheetName val="PAGTO 060114 SEM DESC"/>
      <sheetName val="PAGTO 030114"/>
      <sheetName val="PAGTO 020114"/>
      <sheetName val="PAGTO 3012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22">
      <selection activeCell="A125" sqref="A125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6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567554</v>
      </c>
      <c r="C7" s="9">
        <f t="shared" si="0"/>
        <v>741891</v>
      </c>
      <c r="D7" s="9">
        <f t="shared" si="0"/>
        <v>793396</v>
      </c>
      <c r="E7" s="9">
        <f t="shared" si="0"/>
        <v>525959</v>
      </c>
      <c r="F7" s="9">
        <f t="shared" si="0"/>
        <v>708317</v>
      </c>
      <c r="G7" s="9">
        <f t="shared" si="0"/>
        <v>1177823</v>
      </c>
      <c r="H7" s="9">
        <f t="shared" si="0"/>
        <v>539098</v>
      </c>
      <c r="I7" s="9">
        <f t="shared" si="0"/>
        <v>114792</v>
      </c>
      <c r="J7" s="9">
        <f t="shared" si="0"/>
        <v>293489</v>
      </c>
      <c r="K7" s="9">
        <f t="shared" si="0"/>
        <v>5462319</v>
      </c>
      <c r="L7" s="52"/>
    </row>
    <row r="8" spans="1:11" ht="17.25" customHeight="1">
      <c r="A8" s="10" t="s">
        <v>103</v>
      </c>
      <c r="B8" s="11">
        <f>B9+B12+B16</f>
        <v>330639</v>
      </c>
      <c r="C8" s="11">
        <f aca="true" t="shared" si="1" ref="C8:J8">C9+C12+C16</f>
        <v>446423</v>
      </c>
      <c r="D8" s="11">
        <f t="shared" si="1"/>
        <v>450895</v>
      </c>
      <c r="E8" s="11">
        <f t="shared" si="1"/>
        <v>312528</v>
      </c>
      <c r="F8" s="11">
        <f t="shared" si="1"/>
        <v>393497</v>
      </c>
      <c r="G8" s="11">
        <f t="shared" si="1"/>
        <v>642559</v>
      </c>
      <c r="H8" s="11">
        <f t="shared" si="1"/>
        <v>334209</v>
      </c>
      <c r="I8" s="11">
        <f t="shared" si="1"/>
        <v>61691</v>
      </c>
      <c r="J8" s="11">
        <f t="shared" si="1"/>
        <v>166022</v>
      </c>
      <c r="K8" s="11">
        <f>SUM(B8:J8)</f>
        <v>3138463</v>
      </c>
    </row>
    <row r="9" spans="1:11" ht="17.25" customHeight="1">
      <c r="A9" s="15" t="s">
        <v>17</v>
      </c>
      <c r="B9" s="13">
        <f>+B10+B11</f>
        <v>49452</v>
      </c>
      <c r="C9" s="13">
        <f aca="true" t="shared" si="2" ref="C9:J9">+C10+C11</f>
        <v>71582</v>
      </c>
      <c r="D9" s="13">
        <f t="shared" si="2"/>
        <v>63190</v>
      </c>
      <c r="E9" s="13">
        <f t="shared" si="2"/>
        <v>45503</v>
      </c>
      <c r="F9" s="13">
        <f t="shared" si="2"/>
        <v>49447</v>
      </c>
      <c r="G9" s="13">
        <f t="shared" si="2"/>
        <v>63563</v>
      </c>
      <c r="H9" s="13">
        <f t="shared" si="2"/>
        <v>59929</v>
      </c>
      <c r="I9" s="13">
        <f t="shared" si="2"/>
        <v>10792</v>
      </c>
      <c r="J9" s="13">
        <f t="shared" si="2"/>
        <v>20946</v>
      </c>
      <c r="K9" s="11">
        <f>SUM(B9:J9)</f>
        <v>434404</v>
      </c>
    </row>
    <row r="10" spans="1:11" ht="17.25" customHeight="1">
      <c r="A10" s="29" t="s">
        <v>18</v>
      </c>
      <c r="B10" s="13">
        <v>49452</v>
      </c>
      <c r="C10" s="13">
        <v>71582</v>
      </c>
      <c r="D10" s="13">
        <v>63190</v>
      </c>
      <c r="E10" s="13">
        <v>45503</v>
      </c>
      <c r="F10" s="13">
        <v>49447</v>
      </c>
      <c r="G10" s="13">
        <v>63563</v>
      </c>
      <c r="H10" s="13">
        <v>59929</v>
      </c>
      <c r="I10" s="13">
        <v>10792</v>
      </c>
      <c r="J10" s="13">
        <v>20946</v>
      </c>
      <c r="K10" s="11">
        <f>SUM(B10:J10)</f>
        <v>434404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269673</v>
      </c>
      <c r="C12" s="17">
        <f t="shared" si="3"/>
        <v>359618</v>
      </c>
      <c r="D12" s="17">
        <f t="shared" si="3"/>
        <v>373560</v>
      </c>
      <c r="E12" s="17">
        <f t="shared" si="3"/>
        <v>256889</v>
      </c>
      <c r="F12" s="17">
        <f t="shared" si="3"/>
        <v>330476</v>
      </c>
      <c r="G12" s="17">
        <f t="shared" si="3"/>
        <v>556873</v>
      </c>
      <c r="H12" s="17">
        <f t="shared" si="3"/>
        <v>263739</v>
      </c>
      <c r="I12" s="17">
        <f t="shared" si="3"/>
        <v>48487</v>
      </c>
      <c r="J12" s="17">
        <f t="shared" si="3"/>
        <v>139710</v>
      </c>
      <c r="K12" s="11">
        <f aca="true" t="shared" si="4" ref="K12:K27">SUM(B12:J12)</f>
        <v>2599025</v>
      </c>
    </row>
    <row r="13" spans="1:13" ht="17.25" customHeight="1">
      <c r="A13" s="14" t="s">
        <v>20</v>
      </c>
      <c r="B13" s="13">
        <v>132366</v>
      </c>
      <c r="C13" s="13">
        <v>188234</v>
      </c>
      <c r="D13" s="13">
        <v>197748</v>
      </c>
      <c r="E13" s="13">
        <v>133925</v>
      </c>
      <c r="F13" s="13">
        <v>172937</v>
      </c>
      <c r="G13" s="13">
        <v>276181</v>
      </c>
      <c r="H13" s="13">
        <v>129176</v>
      </c>
      <c r="I13" s="13">
        <v>27442</v>
      </c>
      <c r="J13" s="13">
        <v>74635</v>
      </c>
      <c r="K13" s="11">
        <f t="shared" si="4"/>
        <v>1332644</v>
      </c>
      <c r="L13" s="52"/>
      <c r="M13" s="53"/>
    </row>
    <row r="14" spans="1:12" ht="17.25" customHeight="1">
      <c r="A14" s="14" t="s">
        <v>21</v>
      </c>
      <c r="B14" s="13">
        <v>123553</v>
      </c>
      <c r="C14" s="13">
        <v>152635</v>
      </c>
      <c r="D14" s="13">
        <v>156633</v>
      </c>
      <c r="E14" s="13">
        <v>110539</v>
      </c>
      <c r="F14" s="13">
        <v>143014</v>
      </c>
      <c r="G14" s="13">
        <v>259975</v>
      </c>
      <c r="H14" s="13">
        <v>120677</v>
      </c>
      <c r="I14" s="13">
        <v>18138</v>
      </c>
      <c r="J14" s="13">
        <v>58453</v>
      </c>
      <c r="K14" s="11">
        <f t="shared" si="4"/>
        <v>1143617</v>
      </c>
      <c r="L14" s="52"/>
    </row>
    <row r="15" spans="1:11" ht="17.25" customHeight="1">
      <c r="A15" s="14" t="s">
        <v>22</v>
      </c>
      <c r="B15" s="13">
        <v>13754</v>
      </c>
      <c r="C15" s="13">
        <v>18749</v>
      </c>
      <c r="D15" s="13">
        <v>19179</v>
      </c>
      <c r="E15" s="13">
        <v>12425</v>
      </c>
      <c r="F15" s="13">
        <v>14525</v>
      </c>
      <c r="G15" s="13">
        <v>20717</v>
      </c>
      <c r="H15" s="13">
        <v>13886</v>
      </c>
      <c r="I15" s="13">
        <v>2907</v>
      </c>
      <c r="J15" s="13">
        <v>6622</v>
      </c>
      <c r="K15" s="11">
        <f t="shared" si="4"/>
        <v>122764</v>
      </c>
    </row>
    <row r="16" spans="1:11" ht="17.25" customHeight="1">
      <c r="A16" s="15" t="s">
        <v>99</v>
      </c>
      <c r="B16" s="13">
        <f>B17+B18+B19</f>
        <v>11514</v>
      </c>
      <c r="C16" s="13">
        <f aca="true" t="shared" si="5" ref="C16:J16">C17+C18+C19</f>
        <v>15223</v>
      </c>
      <c r="D16" s="13">
        <f t="shared" si="5"/>
        <v>14145</v>
      </c>
      <c r="E16" s="13">
        <f t="shared" si="5"/>
        <v>10136</v>
      </c>
      <c r="F16" s="13">
        <f t="shared" si="5"/>
        <v>13574</v>
      </c>
      <c r="G16" s="13">
        <f t="shared" si="5"/>
        <v>22123</v>
      </c>
      <c r="H16" s="13">
        <f t="shared" si="5"/>
        <v>10541</v>
      </c>
      <c r="I16" s="13">
        <f t="shared" si="5"/>
        <v>2412</v>
      </c>
      <c r="J16" s="13">
        <f t="shared" si="5"/>
        <v>5366</v>
      </c>
      <c r="K16" s="11">
        <f t="shared" si="4"/>
        <v>105034</v>
      </c>
    </row>
    <row r="17" spans="1:11" ht="17.25" customHeight="1">
      <c r="A17" s="14" t="s">
        <v>100</v>
      </c>
      <c r="B17" s="13">
        <v>7135</v>
      </c>
      <c r="C17" s="13">
        <v>9902</v>
      </c>
      <c r="D17" s="13">
        <v>9011</v>
      </c>
      <c r="E17" s="13">
        <v>6691</v>
      </c>
      <c r="F17" s="13">
        <v>8845</v>
      </c>
      <c r="G17" s="13">
        <v>15007</v>
      </c>
      <c r="H17" s="13">
        <v>7500</v>
      </c>
      <c r="I17" s="13">
        <v>1639</v>
      </c>
      <c r="J17" s="13">
        <v>3455</v>
      </c>
      <c r="K17" s="11">
        <f t="shared" si="4"/>
        <v>69185</v>
      </c>
    </row>
    <row r="18" spans="1:11" ht="17.25" customHeight="1">
      <c r="A18" s="14" t="s">
        <v>101</v>
      </c>
      <c r="B18" s="13">
        <v>644</v>
      </c>
      <c r="C18" s="13">
        <v>792</v>
      </c>
      <c r="D18" s="13">
        <v>672</v>
      </c>
      <c r="E18" s="13">
        <v>747</v>
      </c>
      <c r="F18" s="13">
        <v>739</v>
      </c>
      <c r="G18" s="13">
        <v>1452</v>
      </c>
      <c r="H18" s="13">
        <v>588</v>
      </c>
      <c r="I18" s="13">
        <v>113</v>
      </c>
      <c r="J18" s="13">
        <v>267</v>
      </c>
      <c r="K18" s="11">
        <f t="shared" si="4"/>
        <v>6014</v>
      </c>
    </row>
    <row r="19" spans="1:11" ht="17.25" customHeight="1">
      <c r="A19" s="14" t="s">
        <v>102</v>
      </c>
      <c r="B19" s="13">
        <v>3735</v>
      </c>
      <c r="C19" s="13">
        <v>4529</v>
      </c>
      <c r="D19" s="13">
        <v>4462</v>
      </c>
      <c r="E19" s="13">
        <v>2698</v>
      </c>
      <c r="F19" s="13">
        <v>3990</v>
      </c>
      <c r="G19" s="13">
        <v>5664</v>
      </c>
      <c r="H19" s="13">
        <v>2453</v>
      </c>
      <c r="I19" s="13">
        <v>660</v>
      </c>
      <c r="J19" s="13">
        <v>1644</v>
      </c>
      <c r="K19" s="11">
        <f t="shared" si="4"/>
        <v>29835</v>
      </c>
    </row>
    <row r="20" spans="1:11" ht="17.25" customHeight="1">
      <c r="A20" s="16" t="s">
        <v>23</v>
      </c>
      <c r="B20" s="11">
        <f>+B21+B22+B23</f>
        <v>188734</v>
      </c>
      <c r="C20" s="11">
        <f aca="true" t="shared" si="6" ref="C20:J20">+C21+C22+C23</f>
        <v>218678</v>
      </c>
      <c r="D20" s="11">
        <f t="shared" si="6"/>
        <v>253800</v>
      </c>
      <c r="E20" s="11">
        <f t="shared" si="6"/>
        <v>159776</v>
      </c>
      <c r="F20" s="11">
        <f t="shared" si="6"/>
        <v>251229</v>
      </c>
      <c r="G20" s="11">
        <f t="shared" si="6"/>
        <v>456302</v>
      </c>
      <c r="H20" s="11">
        <f t="shared" si="6"/>
        <v>160227</v>
      </c>
      <c r="I20" s="11">
        <f t="shared" si="6"/>
        <v>37885</v>
      </c>
      <c r="J20" s="11">
        <f t="shared" si="6"/>
        <v>90506</v>
      </c>
      <c r="K20" s="11">
        <f t="shared" si="4"/>
        <v>1817137</v>
      </c>
    </row>
    <row r="21" spans="1:12" ht="17.25" customHeight="1">
      <c r="A21" s="12" t="s">
        <v>24</v>
      </c>
      <c r="B21" s="13">
        <v>103457</v>
      </c>
      <c r="C21" s="13">
        <v>131908</v>
      </c>
      <c r="D21" s="13">
        <v>152703</v>
      </c>
      <c r="E21" s="13">
        <v>94784</v>
      </c>
      <c r="F21" s="13">
        <v>147239</v>
      </c>
      <c r="G21" s="13">
        <v>249084</v>
      </c>
      <c r="H21" s="13">
        <v>93353</v>
      </c>
      <c r="I21" s="13">
        <v>23951</v>
      </c>
      <c r="J21" s="13">
        <v>53545</v>
      </c>
      <c r="K21" s="11">
        <f t="shared" si="4"/>
        <v>1050024</v>
      </c>
      <c r="L21" s="52"/>
    </row>
    <row r="22" spans="1:12" ht="17.25" customHeight="1">
      <c r="A22" s="12" t="s">
        <v>25</v>
      </c>
      <c r="B22" s="13">
        <v>77656</v>
      </c>
      <c r="C22" s="13">
        <v>77932</v>
      </c>
      <c r="D22" s="13">
        <v>91042</v>
      </c>
      <c r="E22" s="13">
        <v>59273</v>
      </c>
      <c r="F22" s="13">
        <v>95634</v>
      </c>
      <c r="G22" s="13">
        <v>193552</v>
      </c>
      <c r="H22" s="13">
        <v>60842</v>
      </c>
      <c r="I22" s="13">
        <v>12411</v>
      </c>
      <c r="J22" s="13">
        <v>33327</v>
      </c>
      <c r="K22" s="11">
        <f t="shared" si="4"/>
        <v>701669</v>
      </c>
      <c r="L22" s="52"/>
    </row>
    <row r="23" spans="1:11" ht="17.25" customHeight="1">
      <c r="A23" s="12" t="s">
        <v>26</v>
      </c>
      <c r="B23" s="13">
        <v>7621</v>
      </c>
      <c r="C23" s="13">
        <v>8838</v>
      </c>
      <c r="D23" s="13">
        <v>10055</v>
      </c>
      <c r="E23" s="13">
        <v>5719</v>
      </c>
      <c r="F23" s="13">
        <v>8356</v>
      </c>
      <c r="G23" s="13">
        <v>13666</v>
      </c>
      <c r="H23" s="13">
        <v>6032</v>
      </c>
      <c r="I23" s="13">
        <v>1523</v>
      </c>
      <c r="J23" s="13">
        <v>3634</v>
      </c>
      <c r="K23" s="11">
        <f t="shared" si="4"/>
        <v>65444</v>
      </c>
    </row>
    <row r="24" spans="1:11" ht="17.25" customHeight="1">
      <c r="A24" s="16" t="s">
        <v>27</v>
      </c>
      <c r="B24" s="13">
        <v>48181</v>
      </c>
      <c r="C24" s="13">
        <v>76790</v>
      </c>
      <c r="D24" s="13">
        <v>88701</v>
      </c>
      <c r="E24" s="13">
        <v>53655</v>
      </c>
      <c r="F24" s="13">
        <v>63591</v>
      </c>
      <c r="G24" s="13">
        <v>78962</v>
      </c>
      <c r="H24" s="13">
        <v>38829</v>
      </c>
      <c r="I24" s="13">
        <v>15216</v>
      </c>
      <c r="J24" s="13">
        <v>36961</v>
      </c>
      <c r="K24" s="11">
        <f t="shared" si="4"/>
        <v>500886</v>
      </c>
    </row>
    <row r="25" spans="1:12" ht="17.25" customHeight="1">
      <c r="A25" s="12" t="s">
        <v>28</v>
      </c>
      <c r="B25" s="13">
        <v>30836</v>
      </c>
      <c r="C25" s="13">
        <v>49146</v>
      </c>
      <c r="D25" s="13">
        <v>56769</v>
      </c>
      <c r="E25" s="13">
        <v>34339</v>
      </c>
      <c r="F25" s="13">
        <v>40698</v>
      </c>
      <c r="G25" s="13">
        <v>50536</v>
      </c>
      <c r="H25" s="13">
        <v>24851</v>
      </c>
      <c r="I25" s="13">
        <v>9738</v>
      </c>
      <c r="J25" s="13">
        <v>23655</v>
      </c>
      <c r="K25" s="11">
        <f t="shared" si="4"/>
        <v>320568</v>
      </c>
      <c r="L25" s="52"/>
    </row>
    <row r="26" spans="1:12" ht="17.25" customHeight="1">
      <c r="A26" s="12" t="s">
        <v>29</v>
      </c>
      <c r="B26" s="13">
        <v>17345</v>
      </c>
      <c r="C26" s="13">
        <v>27644</v>
      </c>
      <c r="D26" s="13">
        <v>31932</v>
      </c>
      <c r="E26" s="13">
        <v>19316</v>
      </c>
      <c r="F26" s="13">
        <v>22893</v>
      </c>
      <c r="G26" s="13">
        <v>28426</v>
      </c>
      <c r="H26" s="13">
        <v>13978</v>
      </c>
      <c r="I26" s="13">
        <v>5478</v>
      </c>
      <c r="J26" s="13">
        <v>13306</v>
      </c>
      <c r="K26" s="11">
        <f t="shared" si="4"/>
        <v>180318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5833</v>
      </c>
      <c r="I27" s="11">
        <v>0</v>
      </c>
      <c r="J27" s="11">
        <v>0</v>
      </c>
      <c r="K27" s="11">
        <f t="shared" si="4"/>
        <v>5833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2.41063656</v>
      </c>
      <c r="C29" s="60">
        <f aca="true" t="shared" si="7" ref="C29:J29">SUM(C30:C33)</f>
        <v>2.7500915999999997</v>
      </c>
      <c r="D29" s="60">
        <f t="shared" si="7"/>
        <v>3.09650662</v>
      </c>
      <c r="E29" s="60">
        <f t="shared" si="7"/>
        <v>2.63334846</v>
      </c>
      <c r="F29" s="60">
        <f t="shared" si="7"/>
        <v>2.55586143</v>
      </c>
      <c r="G29" s="60">
        <f t="shared" si="7"/>
        <v>2.19805596</v>
      </c>
      <c r="H29" s="60">
        <f t="shared" si="7"/>
        <v>2.5200145</v>
      </c>
      <c r="I29" s="60">
        <f t="shared" si="7"/>
        <v>4.473838</v>
      </c>
      <c r="J29" s="60">
        <f t="shared" si="7"/>
        <v>2.6555760499999996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108</v>
      </c>
      <c r="B32" s="62">
        <v>-0.00306344</v>
      </c>
      <c r="C32" s="62">
        <v>-0.0030144</v>
      </c>
      <c r="D32" s="62">
        <v>-0.00299338</v>
      </c>
      <c r="E32" s="62">
        <v>-0.00265154</v>
      </c>
      <c r="F32" s="62">
        <v>-0.00313857</v>
      </c>
      <c r="G32" s="62">
        <v>-0.00334404</v>
      </c>
      <c r="H32" s="62">
        <v>-0.0041855</v>
      </c>
      <c r="I32" s="62">
        <v>-0.006862</v>
      </c>
      <c r="J32" s="62">
        <v>-0.00112395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16039.24</v>
      </c>
      <c r="I35" s="19">
        <v>0</v>
      </c>
      <c r="J35" s="19">
        <v>0</v>
      </c>
      <c r="K35" s="23">
        <f>SUM(B35:J35)</f>
        <v>16039.24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2550.88</v>
      </c>
      <c r="C39" s="23">
        <f aca="true" t="shared" si="8" ref="C39:J39">+C43</f>
        <v>3359.8</v>
      </c>
      <c r="D39" s="23">
        <f t="shared" si="8"/>
        <v>3398.32</v>
      </c>
      <c r="E39" s="19">
        <f t="shared" si="8"/>
        <v>1994.48</v>
      </c>
      <c r="F39" s="23">
        <f t="shared" si="8"/>
        <v>3471.08</v>
      </c>
      <c r="G39" s="23">
        <f t="shared" si="8"/>
        <v>5679.56</v>
      </c>
      <c r="H39" s="23">
        <f t="shared" si="8"/>
        <v>3257.08</v>
      </c>
      <c r="I39" s="23">
        <f t="shared" si="8"/>
        <v>1065.72</v>
      </c>
      <c r="J39" s="23">
        <f t="shared" si="8"/>
        <v>1262.6</v>
      </c>
      <c r="K39" s="23">
        <f aca="true" t="shared" si="9" ref="K39:K44">SUM(B39:J39)</f>
        <v>26039.519999999997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107</v>
      </c>
      <c r="B43" s="65">
        <f>ROUND(B44*B45,2)</f>
        <v>2550.88</v>
      </c>
      <c r="C43" s="65">
        <f>ROUND(C44*C45,2)</f>
        <v>3359.8</v>
      </c>
      <c r="D43" s="65">
        <f aca="true" t="shared" si="10" ref="D43:J43">ROUND(D44*D45,2)</f>
        <v>3398.32</v>
      </c>
      <c r="E43" s="65">
        <f t="shared" si="10"/>
        <v>1994.48</v>
      </c>
      <c r="F43" s="65">
        <f t="shared" si="10"/>
        <v>3471.08</v>
      </c>
      <c r="G43" s="65">
        <f t="shared" si="10"/>
        <v>5679.56</v>
      </c>
      <c r="H43" s="65">
        <f t="shared" si="10"/>
        <v>3257.08</v>
      </c>
      <c r="I43" s="65">
        <f t="shared" si="10"/>
        <v>1065.72</v>
      </c>
      <c r="J43" s="65">
        <f t="shared" si="10"/>
        <v>1262.6</v>
      </c>
      <c r="K43" s="65">
        <f t="shared" si="9"/>
        <v>26039.519999999997</v>
      </c>
    </row>
    <row r="44" spans="1:11" ht="17.25" customHeight="1">
      <c r="A44" s="66" t="s">
        <v>43</v>
      </c>
      <c r="B44" s="67">
        <v>596</v>
      </c>
      <c r="C44" s="67">
        <v>785</v>
      </c>
      <c r="D44" s="67">
        <v>794</v>
      </c>
      <c r="E44" s="67">
        <v>466</v>
      </c>
      <c r="F44" s="67">
        <v>811</v>
      </c>
      <c r="G44" s="67">
        <v>1327</v>
      </c>
      <c r="H44" s="67">
        <v>761</v>
      </c>
      <c r="I44" s="67">
        <v>249</v>
      </c>
      <c r="J44" s="67">
        <v>295</v>
      </c>
      <c r="K44" s="67">
        <f t="shared" si="9"/>
        <v>6084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1388204.82</v>
      </c>
      <c r="C47" s="22">
        <f aca="true" t="shared" si="11" ref="C47:H47">+C48+C56</f>
        <v>2065769.15</v>
      </c>
      <c r="D47" s="22">
        <f t="shared" si="11"/>
        <v>2485553.4699999997</v>
      </c>
      <c r="E47" s="22">
        <f t="shared" si="11"/>
        <v>1408047.9899999998</v>
      </c>
      <c r="F47" s="22">
        <f t="shared" si="11"/>
        <v>1835411.6199999999</v>
      </c>
      <c r="G47" s="22">
        <f t="shared" si="11"/>
        <v>2622442.61</v>
      </c>
      <c r="H47" s="22">
        <f t="shared" si="11"/>
        <v>1396052.4600000002</v>
      </c>
      <c r="I47" s="22">
        <f>+I48+I56</f>
        <v>514626.52999999997</v>
      </c>
      <c r="J47" s="22">
        <f>+J48+J56</f>
        <v>793836.33</v>
      </c>
      <c r="K47" s="22">
        <f>SUM(B47:J47)</f>
        <v>14509944.979999999</v>
      </c>
    </row>
    <row r="48" spans="1:11" ht="17.25" customHeight="1">
      <c r="A48" s="16" t="s">
        <v>46</v>
      </c>
      <c r="B48" s="23">
        <f>SUM(B49:B55)</f>
        <v>1370717.3</v>
      </c>
      <c r="C48" s="23">
        <f aca="true" t="shared" si="12" ref="C48:H48">SUM(C49:C55)</f>
        <v>2043628.01</v>
      </c>
      <c r="D48" s="23">
        <f t="shared" si="12"/>
        <v>2460154.28</v>
      </c>
      <c r="E48" s="23">
        <f t="shared" si="12"/>
        <v>1387027.7999999998</v>
      </c>
      <c r="F48" s="23">
        <f t="shared" si="12"/>
        <v>1813831.18</v>
      </c>
      <c r="G48" s="23">
        <f t="shared" si="12"/>
        <v>2594600.42</v>
      </c>
      <c r="H48" s="23">
        <f t="shared" si="12"/>
        <v>1377831.1</v>
      </c>
      <c r="I48" s="23">
        <f>SUM(I49:I55)</f>
        <v>514626.52999999997</v>
      </c>
      <c r="J48" s="23">
        <f>SUM(J49:J55)</f>
        <v>780644.96</v>
      </c>
      <c r="K48" s="23">
        <f aca="true" t="shared" si="13" ref="K48:K56">SUM(B48:J48)</f>
        <v>14343061.579999998</v>
      </c>
    </row>
    <row r="49" spans="1:11" ht="17.25" customHeight="1">
      <c r="A49" s="34" t="s">
        <v>47</v>
      </c>
      <c r="B49" s="23">
        <f aca="true" t="shared" si="14" ref="B49:H49">ROUND(B30*B7,2)</f>
        <v>1369905.09</v>
      </c>
      <c r="C49" s="23">
        <f t="shared" si="14"/>
        <v>2037974.58</v>
      </c>
      <c r="D49" s="23">
        <f t="shared" si="14"/>
        <v>2459130.9</v>
      </c>
      <c r="E49" s="23">
        <f t="shared" si="14"/>
        <v>1386427.92</v>
      </c>
      <c r="F49" s="23">
        <f t="shared" si="14"/>
        <v>1812583.2</v>
      </c>
      <c r="G49" s="23">
        <f t="shared" si="14"/>
        <v>2592859.55</v>
      </c>
      <c r="H49" s="23">
        <f t="shared" si="14"/>
        <v>1360791.17</v>
      </c>
      <c r="I49" s="23">
        <f>ROUND(I30*I7,2)</f>
        <v>514348.51</v>
      </c>
      <c r="J49" s="23">
        <f>ROUND(J30*J7,2)</f>
        <v>779712.23</v>
      </c>
      <c r="K49" s="23">
        <f t="shared" si="13"/>
        <v>14313733.149999999</v>
      </c>
    </row>
    <row r="50" spans="1:11" ht="17.25" customHeight="1">
      <c r="A50" s="34" t="s">
        <v>48</v>
      </c>
      <c r="B50" s="19">
        <v>0</v>
      </c>
      <c r="C50" s="23">
        <f>ROUND(C31*C7,2)</f>
        <v>4529.99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4529.99</v>
      </c>
    </row>
    <row r="51" spans="1:11" ht="17.25" customHeight="1">
      <c r="A51" s="68" t="s">
        <v>109</v>
      </c>
      <c r="B51" s="69">
        <f>ROUND(B32*B7,2)</f>
        <v>-1738.67</v>
      </c>
      <c r="C51" s="69">
        <f>ROUND(C32*C7,2)</f>
        <v>-2236.36</v>
      </c>
      <c r="D51" s="69">
        <f aca="true" t="shared" si="15" ref="D51:J51">ROUND(D32*D7,2)</f>
        <v>-2374.94</v>
      </c>
      <c r="E51" s="69">
        <f t="shared" si="15"/>
        <v>-1394.6</v>
      </c>
      <c r="F51" s="69">
        <f t="shared" si="15"/>
        <v>-2223.1</v>
      </c>
      <c r="G51" s="69">
        <f t="shared" si="15"/>
        <v>-3938.69</v>
      </c>
      <c r="H51" s="69">
        <f t="shared" si="15"/>
        <v>-2256.39</v>
      </c>
      <c r="I51" s="69">
        <f t="shared" si="15"/>
        <v>-787.7</v>
      </c>
      <c r="J51" s="69">
        <f t="shared" si="15"/>
        <v>-329.87</v>
      </c>
      <c r="K51" s="69">
        <f>SUM(B51:J51)</f>
        <v>-17280.32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16039.24</v>
      </c>
      <c r="I53" s="31">
        <f>+I35</f>
        <v>0</v>
      </c>
      <c r="J53" s="31">
        <f>+J35</f>
        <v>0</v>
      </c>
      <c r="K53" s="23">
        <f t="shared" si="13"/>
        <v>16039.24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2550.88</v>
      </c>
      <c r="C55" s="36">
        <v>3359.8</v>
      </c>
      <c r="D55" s="36">
        <v>3398.32</v>
      </c>
      <c r="E55" s="19">
        <v>1994.48</v>
      </c>
      <c r="F55" s="36">
        <v>3471.08</v>
      </c>
      <c r="G55" s="36">
        <v>5679.56</v>
      </c>
      <c r="H55" s="36">
        <v>3257.08</v>
      </c>
      <c r="I55" s="36">
        <v>1065.72</v>
      </c>
      <c r="J55" s="19">
        <v>1262.6</v>
      </c>
      <c r="K55" s="23">
        <f t="shared" si="13"/>
        <v>26039.519999999997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-463385.96</v>
      </c>
      <c r="C60" s="35">
        <f t="shared" si="16"/>
        <v>-289394.2</v>
      </c>
      <c r="D60" s="35">
        <f t="shared" si="16"/>
        <v>-387106.29999999993</v>
      </c>
      <c r="E60" s="35">
        <f t="shared" si="16"/>
        <v>-453285.38999999996</v>
      </c>
      <c r="F60" s="35">
        <f t="shared" si="16"/>
        <v>-529269.2100000001</v>
      </c>
      <c r="G60" s="35">
        <f t="shared" si="16"/>
        <v>-523581.55</v>
      </c>
      <c r="H60" s="35">
        <f t="shared" si="16"/>
        <v>-238516.87</v>
      </c>
      <c r="I60" s="35">
        <f t="shared" si="16"/>
        <v>-91942.44</v>
      </c>
      <c r="J60" s="35">
        <f t="shared" si="16"/>
        <v>-106913.32</v>
      </c>
      <c r="K60" s="35">
        <f>SUM(B60:J60)</f>
        <v>-3083395.2399999998</v>
      </c>
    </row>
    <row r="61" spans="1:11" ht="18.75" customHeight="1">
      <c r="A61" s="16" t="s">
        <v>78</v>
      </c>
      <c r="B61" s="35">
        <f aca="true" t="shared" si="17" ref="B61:J61">B62+B63+B64+B65+B66+B67</f>
        <v>-373798.12</v>
      </c>
      <c r="C61" s="35">
        <f t="shared" si="17"/>
        <v>-261693.54</v>
      </c>
      <c r="D61" s="35">
        <f t="shared" si="17"/>
        <v>-285578.55</v>
      </c>
      <c r="E61" s="35">
        <f t="shared" si="17"/>
        <v>-384754.2</v>
      </c>
      <c r="F61" s="35">
        <f t="shared" si="17"/>
        <v>-395493.06</v>
      </c>
      <c r="G61" s="35">
        <f t="shared" si="17"/>
        <v>-419947.27</v>
      </c>
      <c r="H61" s="35">
        <f t="shared" si="17"/>
        <v>-209791.5</v>
      </c>
      <c r="I61" s="35">
        <f t="shared" si="17"/>
        <v>-37772</v>
      </c>
      <c r="J61" s="35">
        <f t="shared" si="17"/>
        <v>-73311</v>
      </c>
      <c r="K61" s="35">
        <f aca="true" t="shared" si="18" ref="K61:K95">SUM(B61:J61)</f>
        <v>-2442139.24</v>
      </c>
    </row>
    <row r="62" spans="1:11" ht="18.75" customHeight="1">
      <c r="A62" s="12" t="s">
        <v>79</v>
      </c>
      <c r="B62" s="35">
        <f>-ROUND(B9*$D$3,2)</f>
        <v>-173082</v>
      </c>
      <c r="C62" s="35">
        <f aca="true" t="shared" si="19" ref="C62:J62">-ROUND(C9*$D$3,2)</f>
        <v>-250537</v>
      </c>
      <c r="D62" s="35">
        <f t="shared" si="19"/>
        <v>-221165</v>
      </c>
      <c r="E62" s="35">
        <f t="shared" si="19"/>
        <v>-159260.5</v>
      </c>
      <c r="F62" s="35">
        <f t="shared" si="19"/>
        <v>-173064.5</v>
      </c>
      <c r="G62" s="35">
        <f t="shared" si="19"/>
        <v>-222470.5</v>
      </c>
      <c r="H62" s="35">
        <f t="shared" si="19"/>
        <v>-209751.5</v>
      </c>
      <c r="I62" s="35">
        <f t="shared" si="19"/>
        <v>-37772</v>
      </c>
      <c r="J62" s="35">
        <f t="shared" si="19"/>
        <v>-73311</v>
      </c>
      <c r="K62" s="35">
        <f t="shared" si="18"/>
        <v>-1520414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-1613.5</v>
      </c>
      <c r="C64" s="35">
        <v>-196</v>
      </c>
      <c r="D64" s="35">
        <v>-395.5</v>
      </c>
      <c r="E64" s="35">
        <v>-1708</v>
      </c>
      <c r="F64" s="35">
        <v>-1358</v>
      </c>
      <c r="G64" s="35">
        <v>-1046.5</v>
      </c>
      <c r="H64" s="19">
        <v>0</v>
      </c>
      <c r="I64" s="19">
        <v>0</v>
      </c>
      <c r="J64" s="19">
        <v>0</v>
      </c>
      <c r="K64" s="35">
        <f t="shared" si="18"/>
        <v>-6317.5</v>
      </c>
    </row>
    <row r="65" spans="1:11" ht="18.75" customHeight="1">
      <c r="A65" s="12" t="s">
        <v>110</v>
      </c>
      <c r="B65" s="35">
        <v>-9957.5</v>
      </c>
      <c r="C65" s="35">
        <v>-2674</v>
      </c>
      <c r="D65" s="35">
        <v>-4564</v>
      </c>
      <c r="E65" s="35">
        <v>-8396.5</v>
      </c>
      <c r="F65" s="35">
        <v>-3038</v>
      </c>
      <c r="G65" s="35">
        <v>-3300.5</v>
      </c>
      <c r="H65" s="19">
        <v>0</v>
      </c>
      <c r="I65" s="19">
        <v>0</v>
      </c>
      <c r="J65" s="19">
        <v>0</v>
      </c>
      <c r="K65" s="35">
        <f t="shared" si="18"/>
        <v>-31930.5</v>
      </c>
    </row>
    <row r="66" spans="1:11" ht="18.75" customHeight="1">
      <c r="A66" s="12" t="s">
        <v>56</v>
      </c>
      <c r="B66" s="47">
        <v>-189145.12</v>
      </c>
      <c r="C66" s="47">
        <v>-8286.54</v>
      </c>
      <c r="D66" s="47">
        <v>-59454.05</v>
      </c>
      <c r="E66" s="47">
        <v>-215299.2</v>
      </c>
      <c r="F66" s="47">
        <v>-218032.56</v>
      </c>
      <c r="G66" s="47">
        <v>-193084.77</v>
      </c>
      <c r="H66" s="47">
        <v>-40</v>
      </c>
      <c r="I66" s="19">
        <v>0</v>
      </c>
      <c r="J66" s="19">
        <v>0</v>
      </c>
      <c r="K66" s="35">
        <f t="shared" si="18"/>
        <v>-883342.24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47">
        <v>-90</v>
      </c>
      <c r="F67" s="19">
        <v>0</v>
      </c>
      <c r="G67" s="47">
        <v>-45</v>
      </c>
      <c r="H67" s="19">
        <v>0</v>
      </c>
      <c r="I67" s="19">
        <v>0</v>
      </c>
      <c r="J67" s="19">
        <v>0</v>
      </c>
      <c r="K67" s="35">
        <f t="shared" si="18"/>
        <v>-135</v>
      </c>
    </row>
    <row r="68" spans="1:11" ht="18.75" customHeight="1">
      <c r="A68" s="12" t="s">
        <v>83</v>
      </c>
      <c r="B68" s="35">
        <f aca="true" t="shared" si="20" ref="B68:J68">SUM(B69:B92)</f>
        <v>-92936.13</v>
      </c>
      <c r="C68" s="35">
        <f t="shared" si="20"/>
        <v>-32145.45</v>
      </c>
      <c r="D68" s="35">
        <f t="shared" si="20"/>
        <v>-117028.53</v>
      </c>
      <c r="E68" s="35">
        <f t="shared" si="20"/>
        <v>-70234.9</v>
      </c>
      <c r="F68" s="35">
        <f t="shared" si="20"/>
        <v>-129470.74000000002</v>
      </c>
      <c r="G68" s="35">
        <f t="shared" si="20"/>
        <v>-101894.81</v>
      </c>
      <c r="H68" s="35">
        <f t="shared" si="20"/>
        <v>-24923.04</v>
      </c>
      <c r="I68" s="35">
        <f t="shared" si="20"/>
        <v>-54170.44</v>
      </c>
      <c r="J68" s="35">
        <f t="shared" si="20"/>
        <v>-38348.76</v>
      </c>
      <c r="K68" s="35">
        <f t="shared" si="18"/>
        <v>-661152.8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-15594.22</v>
      </c>
      <c r="C73" s="35">
        <v>-22637.8</v>
      </c>
      <c r="D73" s="35">
        <v>-21400.42</v>
      </c>
      <c r="E73" s="35">
        <v>-15007.26</v>
      </c>
      <c r="F73" s="35">
        <v>-20623.08</v>
      </c>
      <c r="G73" s="35">
        <v>-31426.41</v>
      </c>
      <c r="H73" s="35">
        <v>-15388</v>
      </c>
      <c r="I73" s="35">
        <v>-5409.59</v>
      </c>
      <c r="J73" s="35">
        <v>-11152.33</v>
      </c>
      <c r="K73" s="48">
        <f t="shared" si="18"/>
        <v>-158639.11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35">
        <v>-76122.11</v>
      </c>
      <c r="C75" s="35">
        <v>-7052.73</v>
      </c>
      <c r="D75" s="35">
        <v>-92908.57</v>
      </c>
      <c r="E75" s="35">
        <v>-43314</v>
      </c>
      <c r="F75" s="35">
        <v>-110270.91</v>
      </c>
      <c r="G75" s="35">
        <v>-70108</v>
      </c>
      <c r="H75" s="35">
        <v>-9672</v>
      </c>
      <c r="I75" s="35">
        <v>-10080</v>
      </c>
      <c r="J75" s="35">
        <v>-13128</v>
      </c>
      <c r="K75" s="35">
        <f t="shared" si="18"/>
        <v>-432656.32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-1219.8</v>
      </c>
      <c r="C91" s="35">
        <v>-2298.36</v>
      </c>
      <c r="D91" s="35">
        <v>-1519.4</v>
      </c>
      <c r="E91" s="35">
        <v>-226.84</v>
      </c>
      <c r="F91" s="35">
        <v>1844.68</v>
      </c>
      <c r="G91" s="35">
        <v>-342.4</v>
      </c>
      <c r="H91" s="35">
        <v>136.96</v>
      </c>
      <c r="I91" s="35">
        <v>0</v>
      </c>
      <c r="J91" s="35">
        <v>141.24</v>
      </c>
      <c r="K91" s="35">
        <f t="shared" si="18"/>
        <v>-3483.919999999999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-11686.8</v>
      </c>
      <c r="F92" s="19">
        <v>0</v>
      </c>
      <c r="G92" s="19">
        <v>0</v>
      </c>
      <c r="H92" s="19">
        <v>0</v>
      </c>
      <c r="I92" s="48">
        <v>-6484.29</v>
      </c>
      <c r="J92" s="48">
        <v>-14209.67</v>
      </c>
      <c r="K92" s="48">
        <f t="shared" si="18"/>
        <v>-32380.760000000002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125</v>
      </c>
      <c r="B95" s="35">
        <v>3348.29</v>
      </c>
      <c r="C95" s="35">
        <v>4444.79</v>
      </c>
      <c r="D95" s="35">
        <v>15500.78</v>
      </c>
      <c r="E95" s="35">
        <v>1703.71</v>
      </c>
      <c r="F95" s="35">
        <v>-4305.410000000002</v>
      </c>
      <c r="G95" s="35">
        <v>-1739.47</v>
      </c>
      <c r="H95" s="35">
        <v>-3802.33</v>
      </c>
      <c r="I95" s="19">
        <v>0</v>
      </c>
      <c r="J95" s="48">
        <v>4746.44</v>
      </c>
      <c r="K95" s="48">
        <f t="shared" si="18"/>
        <v>19896.799999999996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924818.8600000001</v>
      </c>
      <c r="C97" s="24">
        <f t="shared" si="21"/>
        <v>1776374.95</v>
      </c>
      <c r="D97" s="24">
        <f t="shared" si="21"/>
        <v>2098447.17</v>
      </c>
      <c r="E97" s="24">
        <f t="shared" si="21"/>
        <v>954762.5999999999</v>
      </c>
      <c r="F97" s="24">
        <f t="shared" si="21"/>
        <v>1306142.41</v>
      </c>
      <c r="G97" s="24">
        <f t="shared" si="21"/>
        <v>2098861.06</v>
      </c>
      <c r="H97" s="24">
        <f t="shared" si="21"/>
        <v>1157535.59</v>
      </c>
      <c r="I97" s="24">
        <f>+I98+I99</f>
        <v>422684.08999999997</v>
      </c>
      <c r="J97" s="24">
        <f>+J98+J99</f>
        <v>686923.01</v>
      </c>
      <c r="K97" s="48">
        <f>SUM(B97:J97)</f>
        <v>11426549.74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903983.05</v>
      </c>
      <c r="C98" s="24">
        <f t="shared" si="22"/>
        <v>1749789.02</v>
      </c>
      <c r="D98" s="24">
        <f t="shared" si="22"/>
        <v>2057547.2</v>
      </c>
      <c r="E98" s="24">
        <f t="shared" si="22"/>
        <v>932038.6999999998</v>
      </c>
      <c r="F98" s="24">
        <f t="shared" si="22"/>
        <v>1288867.38</v>
      </c>
      <c r="G98" s="24">
        <f t="shared" si="22"/>
        <v>2072758.3399999999</v>
      </c>
      <c r="H98" s="24">
        <f t="shared" si="22"/>
        <v>1143116.56</v>
      </c>
      <c r="I98" s="24">
        <f t="shared" si="22"/>
        <v>422684.08999999997</v>
      </c>
      <c r="J98" s="24">
        <f t="shared" si="22"/>
        <v>668985.2</v>
      </c>
      <c r="K98" s="48">
        <f>SUM(B98:J98)</f>
        <v>11239769.540000001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20835.81</v>
      </c>
      <c r="C99" s="24">
        <f t="shared" si="23"/>
        <v>26585.93</v>
      </c>
      <c r="D99" s="24">
        <f t="shared" si="23"/>
        <v>40899.97</v>
      </c>
      <c r="E99" s="24">
        <f t="shared" si="23"/>
        <v>22723.899999999998</v>
      </c>
      <c r="F99" s="24">
        <f t="shared" si="23"/>
        <v>17275.03</v>
      </c>
      <c r="G99" s="24">
        <f t="shared" si="23"/>
        <v>26102.719999999998</v>
      </c>
      <c r="H99" s="24">
        <f t="shared" si="23"/>
        <v>14419.03</v>
      </c>
      <c r="I99" s="19">
        <f t="shared" si="23"/>
        <v>0</v>
      </c>
      <c r="J99" s="24">
        <f t="shared" si="23"/>
        <v>17937.81</v>
      </c>
      <c r="K99" s="48">
        <f>SUM(B99:J99)</f>
        <v>186780.19999999998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11426549.76</v>
      </c>
      <c r="L105" s="54"/>
    </row>
    <row r="106" spans="1:11" ht="18.75" customHeight="1">
      <c r="A106" s="26" t="s">
        <v>74</v>
      </c>
      <c r="B106" s="27">
        <v>128631.61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128631.61</v>
      </c>
    </row>
    <row r="107" spans="1:11" ht="18.75" customHeight="1">
      <c r="A107" s="26" t="s">
        <v>75</v>
      </c>
      <c r="B107" s="27">
        <v>796187.25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796187.25</v>
      </c>
    </row>
    <row r="108" spans="1:11" ht="18.75" customHeight="1">
      <c r="A108" s="26" t="s">
        <v>76</v>
      </c>
      <c r="B108" s="40">
        <v>0</v>
      </c>
      <c r="C108" s="27">
        <f>+C97</f>
        <v>1776374.95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1776374.95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2098447.17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2098447.17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954762.5999999999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954762.5999999999</v>
      </c>
    </row>
    <row r="111" spans="1:11" ht="18.75" customHeight="1">
      <c r="A111" s="70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255902.75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255902.75</v>
      </c>
    </row>
    <row r="112" spans="1:11" ht="18.75" customHeight="1">
      <c r="A112" s="70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469692.56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469692.56</v>
      </c>
    </row>
    <row r="113" spans="1:11" ht="18.75" customHeight="1">
      <c r="A113" s="70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580547.11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580547.11</v>
      </c>
    </row>
    <row r="114" spans="1:11" ht="18.75" customHeight="1">
      <c r="A114" s="70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628111.93</v>
      </c>
      <c r="H114" s="40">
        <v>0</v>
      </c>
      <c r="I114" s="40">
        <v>0</v>
      </c>
      <c r="J114" s="40">
        <v>0</v>
      </c>
      <c r="K114" s="41">
        <f t="shared" si="24"/>
        <v>628111.93</v>
      </c>
    </row>
    <row r="115" spans="1:11" ht="18.75" customHeight="1">
      <c r="A115" s="70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46732.47</v>
      </c>
      <c r="H115" s="40">
        <v>0</v>
      </c>
      <c r="I115" s="40">
        <v>0</v>
      </c>
      <c r="J115" s="40">
        <v>0</v>
      </c>
      <c r="K115" s="41">
        <f t="shared" si="24"/>
        <v>46732.47</v>
      </c>
    </row>
    <row r="116" spans="1:11" ht="18.75" customHeight="1">
      <c r="A116" s="70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336212.25</v>
      </c>
      <c r="H116" s="40">
        <v>0</v>
      </c>
      <c r="I116" s="40">
        <v>0</v>
      </c>
      <c r="J116" s="40">
        <v>0</v>
      </c>
      <c r="K116" s="41">
        <f t="shared" si="24"/>
        <v>336212.25</v>
      </c>
    </row>
    <row r="117" spans="1:11" ht="18.75" customHeight="1">
      <c r="A117" s="70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302014.91</v>
      </c>
      <c r="H117" s="40">
        <v>0</v>
      </c>
      <c r="I117" s="40">
        <v>0</v>
      </c>
      <c r="J117" s="40">
        <v>0</v>
      </c>
      <c r="K117" s="41">
        <f t="shared" si="24"/>
        <v>302014.91</v>
      </c>
    </row>
    <row r="118" spans="1:11" ht="18.75" customHeight="1">
      <c r="A118" s="70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785789.51</v>
      </c>
      <c r="H118" s="40">
        <v>0</v>
      </c>
      <c r="I118" s="40">
        <v>0</v>
      </c>
      <c r="J118" s="40">
        <v>0</v>
      </c>
      <c r="K118" s="41">
        <f t="shared" si="24"/>
        <v>785789.51</v>
      </c>
    </row>
    <row r="119" spans="1:11" ht="18.75" customHeight="1">
      <c r="A119" s="70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417086.26</v>
      </c>
      <c r="I119" s="40">
        <v>0</v>
      </c>
      <c r="J119" s="40">
        <v>0</v>
      </c>
      <c r="K119" s="41">
        <f t="shared" si="24"/>
        <v>417086.26</v>
      </c>
    </row>
    <row r="120" spans="1:11" ht="18.75" customHeight="1">
      <c r="A120" s="70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740449.33</v>
      </c>
      <c r="I120" s="40">
        <v>0</v>
      </c>
      <c r="J120" s="40">
        <v>0</v>
      </c>
      <c r="K120" s="41">
        <f t="shared" si="24"/>
        <v>740449.33</v>
      </c>
    </row>
    <row r="121" spans="1:11" ht="18.75" customHeight="1">
      <c r="A121" s="70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422684.09</v>
      </c>
      <c r="J121" s="40">
        <v>0</v>
      </c>
      <c r="K121" s="41">
        <f t="shared" si="24"/>
        <v>422684.09</v>
      </c>
    </row>
    <row r="122" spans="1:11" ht="18.75" customHeight="1">
      <c r="A122" s="71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686923.01</v>
      </c>
      <c r="K122" s="44">
        <f t="shared" si="24"/>
        <v>686923.01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2015-02-24T12:53:41Z</dcterms:modified>
  <cp:category/>
  <cp:version/>
  <cp:contentType/>
  <cp:contentStatus/>
</cp:coreProperties>
</file>