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<sst xmlns="http://schemas.openxmlformats.org/spreadsheetml/2006/main" count="128" uniqueCount="128">
  <si>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</si>
  <si>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</si>
  <si>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</si>
  <si>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</si>
  <si>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</si>
  <si>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</si>
  <si>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</si>
  <si>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</si>
  <si>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</si>
  <si>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</si>
  <si>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</si>
  <si>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</si>
  <si>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</si>
  <si>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</si>
  <si>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</si>
  <si>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</si>
  <si>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</si>
  <si>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</si>
  <si>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</si>
  <si>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</si>
  <si>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</si>
  <si>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</si>
  <si>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</si>
  <si>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</si>
  <si>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</si>
  <si>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</si>
  <si>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</si>
  <si>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</si>
  <si>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</si>
  <si>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</si>
  <si>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</si>
  <si>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</si>
  <si>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</si>
  <si>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</si>
  <si>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</si>
  <si>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</si>
  <si>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</si>
  <si>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</si>
  <si>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</si>
  <si>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</si>
  <si>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</si>
  <si>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</si>
  <si>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</si>
  <si>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</si>
  <si>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</si>
  <si>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</si>
  <si>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</si>
  <si>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</si>
  <si>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</si>
  <si>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</si>
  <si>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</si>
  <si>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</si>
  <si>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</si>
  <si>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</si>
  <si>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</si>
  <si>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</si>
  <si>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</si>
  <si>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</si>
  <si>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</si>
  <si>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</si>
  <si>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</si>
  <si>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</si>
  <si>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</si>
  <si>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</si>
  <si>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</si>
  <si>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</si>
  <si>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</si>
  <si>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</si>
  <si>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</si>
  <si>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</si>
  <si>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</si>
  <si>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</si>
  <si>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</si>
  <si>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</si>
  <si>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</si>
  <si>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</si>
  <si>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</si>
  <si>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</si>
  <si>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</si>
  <si>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</si>
  <si>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</si>
  <si>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</si>
  <si>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</si>
  <si>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</si>
  <si>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</si>
  <si>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</si>
  <si>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</si>
  <si>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</si>
  <si>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</si>
  <si>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</si>
  <si>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</si>
  <si>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</si>
  <si>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</si>
  <si>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</si>
  <si>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</si>
  <si>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</si>
  <si>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</si>
  <si>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</si>
  <si>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</si>
  <si>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</si>
  <si>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</si>
  <si>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</si>
  <si>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</si>
  <si>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</si>
  <si>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</si>
  <si>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</si>
  <si>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</si>
  <si>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</si>
  <si>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</si>
  <si>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</si>
  <si>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</si>
  <si>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</si>
  <si>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</si>
  <si>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</si>
  <si>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</si>
  <si>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</si>
  <si>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</si>
  <si>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</si>
  <si>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</si>
  <si>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</si>
  <si>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</si>
  <si>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</si>
  <si>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</si>
  <si>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</si>
  <si>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12/02/15 - VENCIMENTO 23/02/15</t>
  </si>
  <si>
    <t>6.3. Revisão de Remuneração pelo Transporte Coletivo  (1)</t>
  </si>
  <si>
    <t>Nota:</t>
  </si>
  <si>
    <t xml:space="preserve">  (1) - Demanda de referência de agosto e setembro/14.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</si>
</sst>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596333</v>
      </c>
      <c r="C7" s="9">
        <f t="shared" si="0"/>
        <v>784786</v>
      </c>
      <c r="D7" s="9">
        <f t="shared" si="0"/>
        <v>831822</v>
      </c>
      <c r="E7" s="9">
        <f t="shared" si="0"/>
        <v>556174</v>
      </c>
      <c r="F7" s="9">
        <f t="shared" si="0"/>
        <v>755468</v>
      </c>
      <c r="G7" s="9">
        <f t="shared" si="0"/>
        <v>1221282</v>
      </c>
      <c r="H7" s="9">
        <f t="shared" si="0"/>
        <v>563538</v>
      </c>
      <c r="I7" s="9">
        <f t="shared" si="0"/>
        <v>122625</v>
      </c>
      <c r="J7" s="9">
        <f t="shared" si="0"/>
        <v>311365</v>
      </c>
      <c r="K7" s="9">
        <f t="shared" si="0"/>
        <v>5743393</v>
      </c>
      <c r="L7" s="52"/>
    </row>
    <row r="8" spans="1:11" ht="17.25" customHeight="1">
      <c r="A8" s="10" t="s">
        <v>102</v>
      </c>
      <c r="B8" s="11">
        <f>B9+B12+B16</f>
        <v>348218</v>
      </c>
      <c r="C8" s="11">
        <f aca="true" t="shared" si="1" ref="C8:J8">C9+C12+C16</f>
        <v>473060</v>
      </c>
      <c r="D8" s="11">
        <f t="shared" si="1"/>
        <v>470245</v>
      </c>
      <c r="E8" s="11">
        <f t="shared" si="1"/>
        <v>329886</v>
      </c>
      <c r="F8" s="11">
        <f t="shared" si="1"/>
        <v>419429</v>
      </c>
      <c r="G8" s="11">
        <f t="shared" si="1"/>
        <v>664604</v>
      </c>
      <c r="H8" s="11">
        <f t="shared" si="1"/>
        <v>347062</v>
      </c>
      <c r="I8" s="11">
        <f t="shared" si="1"/>
        <v>66163</v>
      </c>
      <c r="J8" s="11">
        <f t="shared" si="1"/>
        <v>174855</v>
      </c>
      <c r="K8" s="11">
        <f>SUM(B8:J8)</f>
        <v>3293522</v>
      </c>
    </row>
    <row r="9" spans="1:11" ht="17.25" customHeight="1">
      <c r="A9" s="15" t="s">
        <v>17</v>
      </c>
      <c r="B9" s="13">
        <f>+B10+B11</f>
        <v>49621</v>
      </c>
      <c r="C9" s="13">
        <f aca="true" t="shared" si="2" ref="C9:J9">+C10+C11</f>
        <v>70460</v>
      </c>
      <c r="D9" s="13">
        <f t="shared" si="2"/>
        <v>62984</v>
      </c>
      <c r="E9" s="13">
        <f t="shared" si="2"/>
        <v>46338</v>
      </c>
      <c r="F9" s="13">
        <f t="shared" si="2"/>
        <v>50974</v>
      </c>
      <c r="G9" s="13">
        <f t="shared" si="2"/>
        <v>63318</v>
      </c>
      <c r="H9" s="13">
        <f t="shared" si="2"/>
        <v>61101</v>
      </c>
      <c r="I9" s="13">
        <f t="shared" si="2"/>
        <v>11471</v>
      </c>
      <c r="J9" s="13">
        <f t="shared" si="2"/>
        <v>20449</v>
      </c>
      <c r="K9" s="11">
        <f>SUM(B9:J9)</f>
        <v>436716</v>
      </c>
    </row>
    <row r="10" spans="1:11" ht="17.25" customHeight="1">
      <c r="A10" s="29" t="s">
        <v>18</v>
      </c>
      <c r="B10" s="13">
        <v>49621</v>
      </c>
      <c r="C10" s="13">
        <v>70460</v>
      </c>
      <c r="D10" s="13">
        <v>62984</v>
      </c>
      <c r="E10" s="13">
        <v>46338</v>
      </c>
      <c r="F10" s="13">
        <v>50974</v>
      </c>
      <c r="G10" s="13">
        <v>63318</v>
      </c>
      <c r="H10" s="13">
        <v>61101</v>
      </c>
      <c r="I10" s="13">
        <v>11471</v>
      </c>
      <c r="J10" s="13">
        <v>20449</v>
      </c>
      <c r="K10" s="11">
        <f>SUM(B10:J10)</f>
        <v>436716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286677</v>
      </c>
      <c r="C12" s="17">
        <f t="shared" si="3"/>
        <v>386142</v>
      </c>
      <c r="D12" s="17">
        <f t="shared" si="3"/>
        <v>392288</v>
      </c>
      <c r="E12" s="17">
        <f t="shared" si="3"/>
        <v>272853</v>
      </c>
      <c r="F12" s="17">
        <f t="shared" si="3"/>
        <v>353959</v>
      </c>
      <c r="G12" s="17">
        <f t="shared" si="3"/>
        <v>578546</v>
      </c>
      <c r="H12" s="17">
        <f t="shared" si="3"/>
        <v>274694</v>
      </c>
      <c r="I12" s="17">
        <f t="shared" si="3"/>
        <v>52146</v>
      </c>
      <c r="J12" s="17">
        <f t="shared" si="3"/>
        <v>148744</v>
      </c>
      <c r="K12" s="11">
        <f aca="true" t="shared" si="4" ref="K12:K27">SUM(B12:J12)</f>
        <v>2746049</v>
      </c>
    </row>
    <row r="13" spans="1:13" ht="17.25" customHeight="1">
      <c r="A13" s="14" t="s">
        <v>20</v>
      </c>
      <c r="B13" s="13">
        <v>140190</v>
      </c>
      <c r="C13" s="13">
        <v>201392</v>
      </c>
      <c r="D13" s="13">
        <v>208229</v>
      </c>
      <c r="E13" s="13">
        <v>142576</v>
      </c>
      <c r="F13" s="13">
        <v>184919</v>
      </c>
      <c r="G13" s="13">
        <v>286804</v>
      </c>
      <c r="H13" s="13">
        <v>133772</v>
      </c>
      <c r="I13" s="13">
        <v>29447</v>
      </c>
      <c r="J13" s="13">
        <v>79295</v>
      </c>
      <c r="K13" s="11">
        <f t="shared" si="4"/>
        <v>1406624</v>
      </c>
      <c r="L13" s="52"/>
      <c r="M13" s="53"/>
    </row>
    <row r="14" spans="1:12" ht="17.25" customHeight="1">
      <c r="A14" s="14" t="s">
        <v>21</v>
      </c>
      <c r="B14" s="13">
        <v>130832</v>
      </c>
      <c r="C14" s="13">
        <v>161962</v>
      </c>
      <c r="D14" s="13">
        <v>161622</v>
      </c>
      <c r="E14" s="13">
        <v>116055</v>
      </c>
      <c r="F14" s="13">
        <v>152151</v>
      </c>
      <c r="G14" s="13">
        <v>268747</v>
      </c>
      <c r="H14" s="13">
        <v>125295</v>
      </c>
      <c r="I14" s="13">
        <v>19219</v>
      </c>
      <c r="J14" s="13">
        <v>61440</v>
      </c>
      <c r="K14" s="11">
        <f t="shared" si="4"/>
        <v>1197323</v>
      </c>
      <c r="L14" s="52"/>
    </row>
    <row r="15" spans="1:11" ht="17.25" customHeight="1">
      <c r="A15" s="14" t="s">
        <v>22</v>
      </c>
      <c r="B15" s="13">
        <v>15655</v>
      </c>
      <c r="C15" s="13">
        <v>22788</v>
      </c>
      <c r="D15" s="13">
        <v>22437</v>
      </c>
      <c r="E15" s="13">
        <v>14222</v>
      </c>
      <c r="F15" s="13">
        <v>16889</v>
      </c>
      <c r="G15" s="13">
        <v>22995</v>
      </c>
      <c r="H15" s="13">
        <v>15627</v>
      </c>
      <c r="I15" s="13">
        <v>3480</v>
      </c>
      <c r="J15" s="13">
        <v>8009</v>
      </c>
      <c r="K15" s="11">
        <f t="shared" si="4"/>
        <v>142102</v>
      </c>
    </row>
    <row r="16" spans="1:11" ht="17.25" customHeight="1">
      <c r="A16" s="15" t="s">
        <v>98</v>
      </c>
      <c r="B16" s="13">
        <f>B17+B18+B19</f>
        <v>11920</v>
      </c>
      <c r="C16" s="13">
        <f aca="true" t="shared" si="5" ref="C16:J16">C17+C18+C19</f>
        <v>16458</v>
      </c>
      <c r="D16" s="13">
        <f t="shared" si="5"/>
        <v>14973</v>
      </c>
      <c r="E16" s="13">
        <f t="shared" si="5"/>
        <v>10695</v>
      </c>
      <c r="F16" s="13">
        <f t="shared" si="5"/>
        <v>14496</v>
      </c>
      <c r="G16" s="13">
        <f t="shared" si="5"/>
        <v>22740</v>
      </c>
      <c r="H16" s="13">
        <f t="shared" si="5"/>
        <v>11267</v>
      </c>
      <c r="I16" s="13">
        <f t="shared" si="5"/>
        <v>2546</v>
      </c>
      <c r="J16" s="13">
        <f t="shared" si="5"/>
        <v>5662</v>
      </c>
      <c r="K16" s="11">
        <f t="shared" si="4"/>
        <v>110757</v>
      </c>
    </row>
    <row r="17" spans="1:11" ht="17.25" customHeight="1">
      <c r="A17" s="14" t="s">
        <v>99</v>
      </c>
      <c r="B17" s="13">
        <v>7402</v>
      </c>
      <c r="C17" s="13">
        <v>10695</v>
      </c>
      <c r="D17" s="13">
        <v>9570</v>
      </c>
      <c r="E17" s="13">
        <v>7123</v>
      </c>
      <c r="F17" s="13">
        <v>9649</v>
      </c>
      <c r="G17" s="13">
        <v>15667</v>
      </c>
      <c r="H17" s="13">
        <v>8080</v>
      </c>
      <c r="I17" s="13">
        <v>1688</v>
      </c>
      <c r="J17" s="13">
        <v>3647</v>
      </c>
      <c r="K17" s="11">
        <f t="shared" si="4"/>
        <v>73521</v>
      </c>
    </row>
    <row r="18" spans="1:11" ht="17.25" customHeight="1">
      <c r="A18" s="14" t="s">
        <v>100</v>
      </c>
      <c r="B18" s="13">
        <v>658</v>
      </c>
      <c r="C18" s="13">
        <v>828</v>
      </c>
      <c r="D18" s="13">
        <v>693</v>
      </c>
      <c r="E18" s="13">
        <v>746</v>
      </c>
      <c r="F18" s="13">
        <v>786</v>
      </c>
      <c r="G18" s="13">
        <v>1427</v>
      </c>
      <c r="H18" s="13">
        <v>601</v>
      </c>
      <c r="I18" s="13">
        <v>130</v>
      </c>
      <c r="J18" s="13">
        <v>273</v>
      </c>
      <c r="K18" s="11">
        <f t="shared" si="4"/>
        <v>6142</v>
      </c>
    </row>
    <row r="19" spans="1:11" ht="17.25" customHeight="1">
      <c r="A19" s="14" t="s">
        <v>101</v>
      </c>
      <c r="B19" s="13">
        <v>3860</v>
      </c>
      <c r="C19" s="13">
        <v>4935</v>
      </c>
      <c r="D19" s="13">
        <v>4710</v>
      </c>
      <c r="E19" s="13">
        <v>2826</v>
      </c>
      <c r="F19" s="13">
        <v>4061</v>
      </c>
      <c r="G19" s="13">
        <v>5646</v>
      </c>
      <c r="H19" s="13">
        <v>2586</v>
      </c>
      <c r="I19" s="13">
        <v>728</v>
      </c>
      <c r="J19" s="13">
        <v>1742</v>
      </c>
      <c r="K19" s="11">
        <f t="shared" si="4"/>
        <v>31094</v>
      </c>
    </row>
    <row r="20" spans="1:11" ht="17.25" customHeight="1">
      <c r="A20" s="16" t="s">
        <v>23</v>
      </c>
      <c r="B20" s="11">
        <f>+B21+B22+B23</f>
        <v>196808</v>
      </c>
      <c r="C20" s="11">
        <f aca="true" t="shared" si="6" ref="C20:J20">+C21+C22+C23</f>
        <v>230392</v>
      </c>
      <c r="D20" s="11">
        <f t="shared" si="6"/>
        <v>267059</v>
      </c>
      <c r="E20" s="11">
        <f t="shared" si="6"/>
        <v>168587</v>
      </c>
      <c r="F20" s="11">
        <f t="shared" si="6"/>
        <v>266186</v>
      </c>
      <c r="G20" s="11">
        <f t="shared" si="6"/>
        <v>474051</v>
      </c>
      <c r="H20" s="11">
        <f t="shared" si="6"/>
        <v>167759</v>
      </c>
      <c r="I20" s="11">
        <f t="shared" si="6"/>
        <v>39869</v>
      </c>
      <c r="J20" s="11">
        <f t="shared" si="6"/>
        <v>96064</v>
      </c>
      <c r="K20" s="11">
        <f t="shared" si="4"/>
        <v>1906775</v>
      </c>
    </row>
    <row r="21" spans="1:12" ht="17.25" customHeight="1">
      <c r="A21" s="12" t="s">
        <v>24</v>
      </c>
      <c r="B21" s="13">
        <v>107887</v>
      </c>
      <c r="C21" s="13">
        <v>139099</v>
      </c>
      <c r="D21" s="13">
        <v>160630</v>
      </c>
      <c r="E21" s="13">
        <v>100284</v>
      </c>
      <c r="F21" s="13">
        <v>156159</v>
      </c>
      <c r="G21" s="13">
        <v>259748</v>
      </c>
      <c r="H21" s="13">
        <v>98516</v>
      </c>
      <c r="I21" s="13">
        <v>25127</v>
      </c>
      <c r="J21" s="13">
        <v>56818</v>
      </c>
      <c r="K21" s="11">
        <f t="shared" si="4"/>
        <v>1104268</v>
      </c>
      <c r="L21" s="52"/>
    </row>
    <row r="22" spans="1:12" ht="17.25" customHeight="1">
      <c r="A22" s="12" t="s">
        <v>25</v>
      </c>
      <c r="B22" s="13">
        <v>80483</v>
      </c>
      <c r="C22" s="13">
        <v>81345</v>
      </c>
      <c r="D22" s="13">
        <v>95120</v>
      </c>
      <c r="E22" s="13">
        <v>62033</v>
      </c>
      <c r="F22" s="13">
        <v>100871</v>
      </c>
      <c r="G22" s="13">
        <v>199554</v>
      </c>
      <c r="H22" s="13">
        <v>62655</v>
      </c>
      <c r="I22" s="13">
        <v>12941</v>
      </c>
      <c r="J22" s="13">
        <v>35144</v>
      </c>
      <c r="K22" s="11">
        <f t="shared" si="4"/>
        <v>730146</v>
      </c>
      <c r="L22" s="52"/>
    </row>
    <row r="23" spans="1:11" ht="17.25" customHeight="1">
      <c r="A23" s="12" t="s">
        <v>26</v>
      </c>
      <c r="B23" s="13">
        <v>8438</v>
      </c>
      <c r="C23" s="13">
        <v>9948</v>
      </c>
      <c r="D23" s="13">
        <v>11309</v>
      </c>
      <c r="E23" s="13">
        <v>6270</v>
      </c>
      <c r="F23" s="13">
        <v>9156</v>
      </c>
      <c r="G23" s="13">
        <v>14749</v>
      </c>
      <c r="H23" s="13">
        <v>6588</v>
      </c>
      <c r="I23" s="13">
        <v>1801</v>
      </c>
      <c r="J23" s="13">
        <v>4102</v>
      </c>
      <c r="K23" s="11">
        <f t="shared" si="4"/>
        <v>72361</v>
      </c>
    </row>
    <row r="24" spans="1:11" ht="17.25" customHeight="1">
      <c r="A24" s="16" t="s">
        <v>27</v>
      </c>
      <c r="B24" s="13">
        <v>51307</v>
      </c>
      <c r="C24" s="13">
        <v>81334</v>
      </c>
      <c r="D24" s="13">
        <v>94518</v>
      </c>
      <c r="E24" s="13">
        <v>57701</v>
      </c>
      <c r="F24" s="13">
        <v>69853</v>
      </c>
      <c r="G24" s="13">
        <v>82627</v>
      </c>
      <c r="H24" s="13">
        <v>41573</v>
      </c>
      <c r="I24" s="13">
        <v>16593</v>
      </c>
      <c r="J24" s="13">
        <v>40446</v>
      </c>
      <c r="K24" s="11">
        <f t="shared" si="4"/>
        <v>535952</v>
      </c>
    </row>
    <row r="25" spans="1:12" ht="17.25" customHeight="1">
      <c r="A25" s="12" t="s">
        <v>28</v>
      </c>
      <c r="B25" s="13">
        <v>32836</v>
      </c>
      <c r="C25" s="13">
        <v>52054</v>
      </c>
      <c r="D25" s="13">
        <v>60492</v>
      </c>
      <c r="E25" s="13">
        <v>36929</v>
      </c>
      <c r="F25" s="13">
        <v>44706</v>
      </c>
      <c r="G25" s="13">
        <v>52881</v>
      </c>
      <c r="H25" s="13">
        <v>26607</v>
      </c>
      <c r="I25" s="13">
        <v>10620</v>
      </c>
      <c r="J25" s="13">
        <v>25885</v>
      </c>
      <c r="K25" s="11">
        <f t="shared" si="4"/>
        <v>343010</v>
      </c>
      <c r="L25" s="52"/>
    </row>
    <row r="26" spans="1:12" ht="17.25" customHeight="1">
      <c r="A26" s="12" t="s">
        <v>29</v>
      </c>
      <c r="B26" s="13">
        <v>18471</v>
      </c>
      <c r="C26" s="13">
        <v>29280</v>
      </c>
      <c r="D26" s="13">
        <v>34026</v>
      </c>
      <c r="E26" s="13">
        <v>20772</v>
      </c>
      <c r="F26" s="13">
        <v>25147</v>
      </c>
      <c r="G26" s="13">
        <v>29746</v>
      </c>
      <c r="H26" s="13">
        <v>14966</v>
      </c>
      <c r="I26" s="13">
        <v>5973</v>
      </c>
      <c r="J26" s="13">
        <v>14561</v>
      </c>
      <c r="K26" s="11">
        <f t="shared" si="4"/>
        <v>192942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7144</v>
      </c>
      <c r="I27" s="11">
        <v>0</v>
      </c>
      <c r="J27" s="11">
        <v>0</v>
      </c>
      <c r="K27" s="11">
        <f t="shared" si="4"/>
        <v>7144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2.4106931</v>
      </c>
      <c r="C29" s="60">
        <f aca="true" t="shared" si="7" ref="C29:J29">SUM(C30:C33)</f>
        <v>2.75012232</v>
      </c>
      <c r="D29" s="60">
        <f t="shared" si="7"/>
        <v>3.09658202</v>
      </c>
      <c r="E29" s="60">
        <f t="shared" si="7"/>
        <v>2.63347933</v>
      </c>
      <c r="F29" s="60">
        <f t="shared" si="7"/>
        <v>2.55614781</v>
      </c>
      <c r="G29" s="60">
        <f t="shared" si="7"/>
        <v>2.19811392</v>
      </c>
      <c r="H29" s="60">
        <f t="shared" si="7"/>
        <v>2.5200915</v>
      </c>
      <c r="I29" s="60">
        <f t="shared" si="7"/>
        <v>4.473838</v>
      </c>
      <c r="J29" s="60">
        <f t="shared" si="7"/>
        <v>2.65566749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-0.0030069</v>
      </c>
      <c r="C32" s="62">
        <v>-0.00298368</v>
      </c>
      <c r="D32" s="62">
        <v>-0.00291798</v>
      </c>
      <c r="E32" s="62">
        <v>-0.00252067</v>
      </c>
      <c r="F32" s="62">
        <v>-0.00285219</v>
      </c>
      <c r="G32" s="62">
        <v>-0.00328608</v>
      </c>
      <c r="H32" s="62">
        <v>-0.0041085</v>
      </c>
      <c r="I32" s="62">
        <v>-0.006862</v>
      </c>
      <c r="J32" s="62">
        <v>-0.00103251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12730.02</v>
      </c>
      <c r="I35" s="19">
        <v>0</v>
      </c>
      <c r="J35" s="19">
        <v>0</v>
      </c>
      <c r="K35" s="23">
        <f>SUM(B35:J35)</f>
        <v>12730.02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2503.8</v>
      </c>
      <c r="C39" s="23">
        <f aca="true" t="shared" si="8" ref="C39:J39">+C43</f>
        <v>3325.56</v>
      </c>
      <c r="D39" s="23">
        <f t="shared" si="8"/>
        <v>3312.72</v>
      </c>
      <c r="E39" s="19">
        <f t="shared" si="8"/>
        <v>1896.04</v>
      </c>
      <c r="F39" s="23">
        <f t="shared" si="8"/>
        <v>3154.36</v>
      </c>
      <c r="G39" s="23">
        <f t="shared" si="8"/>
        <v>5581.12</v>
      </c>
      <c r="H39" s="23">
        <f t="shared" si="8"/>
        <v>3197.16</v>
      </c>
      <c r="I39" s="23">
        <f t="shared" si="8"/>
        <v>1065.72</v>
      </c>
      <c r="J39" s="23">
        <f t="shared" si="8"/>
        <v>1159.88</v>
      </c>
      <c r="K39" s="23">
        <f aca="true" t="shared" si="9" ref="K39:K44">SUM(B39:J39)</f>
        <v>25196.36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2503.8</v>
      </c>
      <c r="C43" s="65">
        <f>ROUND(C44*C45,2)</f>
        <v>3325.56</v>
      </c>
      <c r="D43" s="65">
        <f aca="true" t="shared" si="10" ref="D43:J43">ROUND(D44*D45,2)</f>
        <v>3312.72</v>
      </c>
      <c r="E43" s="65">
        <f t="shared" si="10"/>
        <v>1896.04</v>
      </c>
      <c r="F43" s="65">
        <f t="shared" si="10"/>
        <v>3154.36</v>
      </c>
      <c r="G43" s="65">
        <f t="shared" si="10"/>
        <v>5581.12</v>
      </c>
      <c r="H43" s="65">
        <f t="shared" si="10"/>
        <v>3197.16</v>
      </c>
      <c r="I43" s="65">
        <f t="shared" si="10"/>
        <v>1065.72</v>
      </c>
      <c r="J43" s="65">
        <f t="shared" si="10"/>
        <v>1159.88</v>
      </c>
      <c r="K43" s="65">
        <f t="shared" si="9"/>
        <v>25196.36</v>
      </c>
    </row>
    <row r="44" spans="1:11" ht="17.25" customHeight="1">
      <c r="A44" s="66" t="s">
        <v>43</v>
      </c>
      <c r="B44" s="67">
        <v>585</v>
      </c>
      <c r="C44" s="67">
        <v>777</v>
      </c>
      <c r="D44" s="67">
        <v>774</v>
      </c>
      <c r="E44" s="67">
        <v>443</v>
      </c>
      <c r="F44" s="67">
        <v>737</v>
      </c>
      <c r="G44" s="67">
        <v>1304</v>
      </c>
      <c r="H44" s="67">
        <v>747</v>
      </c>
      <c r="I44" s="67">
        <v>249</v>
      </c>
      <c r="J44" s="67">
        <v>271</v>
      </c>
      <c r="K44" s="67">
        <f t="shared" si="9"/>
        <v>5887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1457567.17</v>
      </c>
      <c r="C47" s="22">
        <f aca="true" t="shared" si="11" ref="C47:H47">+C48+C56</f>
        <v>2183724.1900000004</v>
      </c>
      <c r="D47" s="22">
        <f t="shared" si="11"/>
        <v>2604516.96</v>
      </c>
      <c r="E47" s="22">
        <f t="shared" si="11"/>
        <v>1487588.96</v>
      </c>
      <c r="F47" s="22">
        <f t="shared" si="11"/>
        <v>1955822.6700000002</v>
      </c>
      <c r="G47" s="22">
        <f t="shared" si="11"/>
        <v>2717940.27</v>
      </c>
      <c r="H47" s="22">
        <f t="shared" si="11"/>
        <v>1454315.86</v>
      </c>
      <c r="I47" s="22">
        <f>+I48+I56</f>
        <v>549670.11</v>
      </c>
      <c r="J47" s="22">
        <f>+J48+J56</f>
        <v>841233.16</v>
      </c>
      <c r="K47" s="22">
        <f>SUM(B47:J47)</f>
        <v>15252379.35</v>
      </c>
    </row>
    <row r="48" spans="1:11" ht="17.25" customHeight="1">
      <c r="A48" s="16" t="s">
        <v>46</v>
      </c>
      <c r="B48" s="23">
        <f>SUM(B49:B55)</f>
        <v>1440079.65</v>
      </c>
      <c r="C48" s="23">
        <f aca="true" t="shared" si="12" ref="C48:H48">SUM(C49:C55)</f>
        <v>2161583.0500000003</v>
      </c>
      <c r="D48" s="23">
        <f t="shared" si="12"/>
        <v>2579117.77</v>
      </c>
      <c r="E48" s="23">
        <f t="shared" si="12"/>
        <v>1466568.77</v>
      </c>
      <c r="F48" s="23">
        <f t="shared" si="12"/>
        <v>1934242.2300000002</v>
      </c>
      <c r="G48" s="23">
        <f t="shared" si="12"/>
        <v>2690098.08</v>
      </c>
      <c r="H48" s="23">
        <f t="shared" si="12"/>
        <v>1436094.5</v>
      </c>
      <c r="I48" s="23">
        <f>SUM(I49:I55)</f>
        <v>549670.11</v>
      </c>
      <c r="J48" s="23">
        <f>SUM(J49:J55)</f>
        <v>828041.79</v>
      </c>
      <c r="K48" s="23">
        <f aca="true" t="shared" si="13" ref="K48:K56">SUM(B48:J48)</f>
        <v>15085495.95</v>
      </c>
    </row>
    <row r="49" spans="1:11" ht="17.25" customHeight="1">
      <c r="A49" s="34" t="s">
        <v>47</v>
      </c>
      <c r="B49" s="23">
        <f aca="true" t="shared" si="14" ref="B49:H49">ROUND(B30*B7,2)</f>
        <v>1439368.96</v>
      </c>
      <c r="C49" s="23">
        <f t="shared" si="14"/>
        <v>2155807.14</v>
      </c>
      <c r="D49" s="23">
        <f t="shared" si="14"/>
        <v>2578232.29</v>
      </c>
      <c r="E49" s="23">
        <f t="shared" si="14"/>
        <v>1466074.66</v>
      </c>
      <c r="F49" s="23">
        <f t="shared" si="14"/>
        <v>1933242.61</v>
      </c>
      <c r="G49" s="23">
        <f t="shared" si="14"/>
        <v>2688530.19</v>
      </c>
      <c r="H49" s="23">
        <f t="shared" si="14"/>
        <v>1422482.62</v>
      </c>
      <c r="I49" s="23">
        <f>ROUND(I30*I7,2)</f>
        <v>549445.84</v>
      </c>
      <c r="J49" s="23">
        <f>ROUND(J30*J7,2)</f>
        <v>827203.4</v>
      </c>
      <c r="K49" s="23">
        <f t="shared" si="13"/>
        <v>15060387.709999999</v>
      </c>
    </row>
    <row r="50" spans="1:11" ht="17.25" customHeight="1">
      <c r="A50" s="34" t="s">
        <v>48</v>
      </c>
      <c r="B50" s="19">
        <v>0</v>
      </c>
      <c r="C50" s="23">
        <f>ROUND(C31*C7,2)</f>
        <v>4791.9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4791.9</v>
      </c>
    </row>
    <row r="51" spans="1:11" ht="17.25" customHeight="1">
      <c r="A51" s="68" t="s">
        <v>109</v>
      </c>
      <c r="B51" s="69">
        <f>ROUND(B32*B7,2)</f>
        <v>-1793.11</v>
      </c>
      <c r="C51" s="69">
        <f>ROUND(C32*C7,2)</f>
        <v>-2341.55</v>
      </c>
      <c r="D51" s="69">
        <f aca="true" t="shared" si="15" ref="D51:J51">ROUND(D32*D7,2)</f>
        <v>-2427.24</v>
      </c>
      <c r="E51" s="69">
        <f t="shared" si="15"/>
        <v>-1401.93</v>
      </c>
      <c r="F51" s="69">
        <f t="shared" si="15"/>
        <v>-2154.74</v>
      </c>
      <c r="G51" s="69">
        <f t="shared" si="15"/>
        <v>-4013.23</v>
      </c>
      <c r="H51" s="69">
        <f t="shared" si="15"/>
        <v>-2315.3</v>
      </c>
      <c r="I51" s="69">
        <f t="shared" si="15"/>
        <v>-841.45</v>
      </c>
      <c r="J51" s="69">
        <f t="shared" si="15"/>
        <v>-321.49</v>
      </c>
      <c r="K51" s="69">
        <f>SUM(B51:J51)</f>
        <v>-17610.04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12730.02</v>
      </c>
      <c r="I53" s="31">
        <f>+I35</f>
        <v>0</v>
      </c>
      <c r="J53" s="31">
        <f>+J35</f>
        <v>0</v>
      </c>
      <c r="K53" s="23">
        <f t="shared" si="13"/>
        <v>12730.02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2503.8</v>
      </c>
      <c r="C55" s="36">
        <v>3325.56</v>
      </c>
      <c r="D55" s="36">
        <v>3312.72</v>
      </c>
      <c r="E55" s="19">
        <v>1896.04</v>
      </c>
      <c r="F55" s="36">
        <v>3154.36</v>
      </c>
      <c r="G55" s="36">
        <v>5581.12</v>
      </c>
      <c r="H55" s="36">
        <v>3197.16</v>
      </c>
      <c r="I55" s="36">
        <v>1065.72</v>
      </c>
      <c r="J55" s="19">
        <v>1159.88</v>
      </c>
      <c r="K55" s="23">
        <f t="shared" si="13"/>
        <v>25196.36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-255351.03</v>
      </c>
      <c r="C60" s="35">
        <f t="shared" si="16"/>
        <v>-284446.14</v>
      </c>
      <c r="D60" s="35">
        <f t="shared" si="16"/>
        <v>-332267.31999999995</v>
      </c>
      <c r="E60" s="35">
        <f t="shared" si="16"/>
        <v>-289757.56</v>
      </c>
      <c r="F60" s="35">
        <f t="shared" si="16"/>
        <v>-266064.18</v>
      </c>
      <c r="G60" s="35">
        <f t="shared" si="16"/>
        <v>-320332.38</v>
      </c>
      <c r="H60" s="35">
        <f t="shared" si="16"/>
        <v>-229699.62</v>
      </c>
      <c r="I60" s="35">
        <f t="shared" si="16"/>
        <v>-84680.49</v>
      </c>
      <c r="J60" s="35">
        <f t="shared" si="16"/>
        <v>-98976.02</v>
      </c>
      <c r="K60" s="35">
        <f>SUM(B60:J60)</f>
        <v>-2161574.7399999998</v>
      </c>
    </row>
    <row r="61" spans="1:11" ht="18.75" customHeight="1">
      <c r="A61" s="16" t="s">
        <v>78</v>
      </c>
      <c r="B61" s="35">
        <f aca="true" t="shared" si="17" ref="B61:J61">B62+B63+B64+B65+B66+B67</f>
        <v>-238584.09</v>
      </c>
      <c r="C61" s="35">
        <f t="shared" si="17"/>
        <v>-259284.94</v>
      </c>
      <c r="D61" s="35">
        <f t="shared" si="17"/>
        <v>-249272.52</v>
      </c>
      <c r="E61" s="35">
        <f t="shared" si="17"/>
        <v>-261555.87</v>
      </c>
      <c r="F61" s="35">
        <f t="shared" si="17"/>
        <v>-242746.99</v>
      </c>
      <c r="G61" s="35">
        <f t="shared" si="17"/>
        <v>-288489.93</v>
      </c>
      <c r="H61" s="35">
        <f t="shared" si="17"/>
        <v>-214187.5</v>
      </c>
      <c r="I61" s="35">
        <f t="shared" si="17"/>
        <v>-40148.5</v>
      </c>
      <c r="J61" s="35">
        <f t="shared" si="17"/>
        <v>-71571.5</v>
      </c>
      <c r="K61" s="35">
        <f aca="true" t="shared" si="18" ref="K61:K94">SUM(B61:J61)</f>
        <v>-1865841.84</v>
      </c>
    </row>
    <row r="62" spans="1:11" ht="18.75" customHeight="1">
      <c r="A62" s="12" t="s">
        <v>79</v>
      </c>
      <c r="B62" s="35">
        <f>-ROUND(B9*$D$3,2)</f>
        <v>-173673.5</v>
      </c>
      <c r="C62" s="35">
        <f aca="true" t="shared" si="19" ref="C62:J62">-ROUND(C9*$D$3,2)</f>
        <v>-246610</v>
      </c>
      <c r="D62" s="35">
        <f t="shared" si="19"/>
        <v>-220444</v>
      </c>
      <c r="E62" s="35">
        <f t="shared" si="19"/>
        <v>-162183</v>
      </c>
      <c r="F62" s="35">
        <f t="shared" si="19"/>
        <v>-178409</v>
      </c>
      <c r="G62" s="35">
        <f t="shared" si="19"/>
        <v>-221613</v>
      </c>
      <c r="H62" s="35">
        <f t="shared" si="19"/>
        <v>-213853.5</v>
      </c>
      <c r="I62" s="35">
        <f t="shared" si="19"/>
        <v>-40148.5</v>
      </c>
      <c r="J62" s="35">
        <f t="shared" si="19"/>
        <v>-71571.5</v>
      </c>
      <c r="K62" s="35">
        <f t="shared" si="18"/>
        <v>-1528506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-472.5</v>
      </c>
      <c r="C64" s="35">
        <v>-273</v>
      </c>
      <c r="D64" s="35">
        <v>-234.5</v>
      </c>
      <c r="E64" s="35">
        <v>-770</v>
      </c>
      <c r="F64" s="35">
        <v>-346.5</v>
      </c>
      <c r="G64" s="35">
        <v>-371</v>
      </c>
      <c r="H64" s="19">
        <v>0</v>
      </c>
      <c r="I64" s="19">
        <v>0</v>
      </c>
      <c r="J64" s="19">
        <v>0</v>
      </c>
      <c r="K64" s="35">
        <f t="shared" si="18"/>
        <v>-2467.5</v>
      </c>
    </row>
    <row r="65" spans="1:11" ht="18.75" customHeight="1">
      <c r="A65" s="12" t="s">
        <v>110</v>
      </c>
      <c r="B65" s="35">
        <v>-3381</v>
      </c>
      <c r="C65" s="35">
        <v>-2688</v>
      </c>
      <c r="D65" s="35">
        <v>-2310</v>
      </c>
      <c r="E65" s="35">
        <v>-4882.5</v>
      </c>
      <c r="F65" s="35">
        <v>-1095.5</v>
      </c>
      <c r="G65" s="35">
        <v>-1494.5</v>
      </c>
      <c r="H65" s="35">
        <v>-122.5</v>
      </c>
      <c r="I65" s="19">
        <v>0</v>
      </c>
      <c r="J65" s="19">
        <v>0</v>
      </c>
      <c r="K65" s="35">
        <f t="shared" si="18"/>
        <v>-15974</v>
      </c>
    </row>
    <row r="66" spans="1:11" ht="18.75" customHeight="1">
      <c r="A66" s="12" t="s">
        <v>56</v>
      </c>
      <c r="B66" s="47">
        <v>-61057.09</v>
      </c>
      <c r="C66" s="47">
        <v>-9713.94</v>
      </c>
      <c r="D66" s="47">
        <v>-26284.02</v>
      </c>
      <c r="E66" s="47">
        <v>-93720.37</v>
      </c>
      <c r="F66" s="47">
        <v>-62895.99</v>
      </c>
      <c r="G66" s="47">
        <v>-65011.43</v>
      </c>
      <c r="H66" s="35">
        <v>-211.5</v>
      </c>
      <c r="I66" s="19">
        <v>0</v>
      </c>
      <c r="J66" s="19">
        <v>0</v>
      </c>
      <c r="K66" s="35">
        <f t="shared" si="18"/>
        <v>-318894.33999999997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-16766.94</v>
      </c>
      <c r="C68" s="35">
        <f t="shared" si="20"/>
        <v>-25161.2</v>
      </c>
      <c r="D68" s="35">
        <f t="shared" si="20"/>
        <v>-24244.079999999998</v>
      </c>
      <c r="E68" s="35">
        <f t="shared" si="20"/>
        <v>-28201.690000000002</v>
      </c>
      <c r="F68" s="35">
        <f t="shared" si="20"/>
        <v>-23317.190000000002</v>
      </c>
      <c r="G68" s="35">
        <f t="shared" si="20"/>
        <v>-31842.45</v>
      </c>
      <c r="H68" s="35">
        <f t="shared" si="20"/>
        <v>-15512.12</v>
      </c>
      <c r="I68" s="35">
        <f t="shared" si="20"/>
        <v>-44531.990000000005</v>
      </c>
      <c r="J68" s="35">
        <f t="shared" si="20"/>
        <v>-27404.52</v>
      </c>
      <c r="K68" s="35">
        <f t="shared" si="18"/>
        <v>-236982.18000000002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-1172.72</v>
      </c>
      <c r="C91" s="35">
        <v>-2366.84</v>
      </c>
      <c r="D91" s="35">
        <v>-1643.52</v>
      </c>
      <c r="E91" s="35">
        <v>-847.44</v>
      </c>
      <c r="F91" s="35">
        <v>-2272.68</v>
      </c>
      <c r="G91" s="35">
        <v>-398.04</v>
      </c>
      <c r="H91" s="35">
        <v>-124.12</v>
      </c>
      <c r="I91" s="35">
        <v>0</v>
      </c>
      <c r="J91" s="35">
        <v>-1194.12</v>
      </c>
      <c r="K91" s="35">
        <f t="shared" si="18"/>
        <v>-10019.480000000003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-12346.99</v>
      </c>
      <c r="F92" s="19">
        <v>0</v>
      </c>
      <c r="G92" s="19">
        <v>0</v>
      </c>
      <c r="H92" s="19">
        <v>0</v>
      </c>
      <c r="I92" s="48">
        <v>-6925.84</v>
      </c>
      <c r="J92" s="48">
        <v>-15058.07</v>
      </c>
      <c r="K92" s="48">
        <f t="shared" si="18"/>
        <v>-34330.9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35">
        <v>-58750.72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-58750.72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1202216.14</v>
      </c>
      <c r="C97" s="24">
        <f t="shared" si="21"/>
        <v>1899278.0500000003</v>
      </c>
      <c r="D97" s="24">
        <f t="shared" si="21"/>
        <v>2272249.6399999997</v>
      </c>
      <c r="E97" s="24">
        <f t="shared" si="21"/>
        <v>1197831.4</v>
      </c>
      <c r="F97" s="24">
        <f t="shared" si="21"/>
        <v>1689758.4900000002</v>
      </c>
      <c r="G97" s="24">
        <f t="shared" si="21"/>
        <v>2397607.8899999997</v>
      </c>
      <c r="H97" s="24">
        <f t="shared" si="21"/>
        <v>1224616.24</v>
      </c>
      <c r="I97" s="24">
        <f>+I98+I99</f>
        <v>464989.62</v>
      </c>
      <c r="J97" s="24">
        <f>+J98+J99</f>
        <v>742257.14</v>
      </c>
      <c r="K97" s="48">
        <f>SUM(B97:J97)</f>
        <v>13090804.61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1184728.6199999999</v>
      </c>
      <c r="C98" s="24">
        <f t="shared" si="22"/>
        <v>1877136.9100000004</v>
      </c>
      <c r="D98" s="24">
        <f t="shared" si="22"/>
        <v>2246850.4499999997</v>
      </c>
      <c r="E98" s="24">
        <f t="shared" si="22"/>
        <v>1176811.21</v>
      </c>
      <c r="F98" s="24">
        <f t="shared" si="22"/>
        <v>1668178.0500000003</v>
      </c>
      <c r="G98" s="24">
        <f t="shared" si="22"/>
        <v>2369765.6999999997</v>
      </c>
      <c r="H98" s="24">
        <f t="shared" si="22"/>
        <v>1206394.88</v>
      </c>
      <c r="I98" s="24">
        <f t="shared" si="22"/>
        <v>464989.62</v>
      </c>
      <c r="J98" s="24">
        <f t="shared" si="22"/>
        <v>729065.77</v>
      </c>
      <c r="K98" s="48">
        <f>SUM(B98:J98)</f>
        <v>12923921.209999999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13090804.610000001</v>
      </c>
      <c r="L105" s="54"/>
    </row>
    <row r="106" spans="1:11" ht="18.75" customHeight="1">
      <c r="A106" s="26" t="s">
        <v>74</v>
      </c>
      <c r="B106" s="27">
        <v>165100.12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165100.12</v>
      </c>
    </row>
    <row r="107" spans="1:11" ht="18.75" customHeight="1">
      <c r="A107" s="26" t="s">
        <v>75</v>
      </c>
      <c r="B107" s="27">
        <v>1037116.02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1037116.02</v>
      </c>
    </row>
    <row r="108" spans="1:11" ht="18.75" customHeight="1">
      <c r="A108" s="26" t="s">
        <v>76</v>
      </c>
      <c r="B108" s="40">
        <v>0</v>
      </c>
      <c r="C108" s="27">
        <f>+C97</f>
        <v>1899278.0500000003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1899278.0500000003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2272249.6399999997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2272249.6399999997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1197831.4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1197831.4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327252.7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327252.7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616132.13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616132.13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746373.66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746373.66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719505.13</v>
      </c>
      <c r="H114" s="40">
        <v>0</v>
      </c>
      <c r="I114" s="40">
        <v>0</v>
      </c>
      <c r="J114" s="40">
        <v>0</v>
      </c>
      <c r="K114" s="41">
        <f t="shared" si="24"/>
        <v>719505.13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55990.56</v>
      </c>
      <c r="H115" s="40">
        <v>0</v>
      </c>
      <c r="I115" s="40">
        <v>0</v>
      </c>
      <c r="J115" s="40">
        <v>0</v>
      </c>
      <c r="K115" s="41">
        <f t="shared" si="24"/>
        <v>55990.56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373252.52</v>
      </c>
      <c r="H116" s="40">
        <v>0</v>
      </c>
      <c r="I116" s="40">
        <v>0</v>
      </c>
      <c r="J116" s="40">
        <v>0</v>
      </c>
      <c r="K116" s="41">
        <f t="shared" si="24"/>
        <v>373252.52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343365.33</v>
      </c>
      <c r="H117" s="40">
        <v>0</v>
      </c>
      <c r="I117" s="40">
        <v>0</v>
      </c>
      <c r="J117" s="40">
        <v>0</v>
      </c>
      <c r="K117" s="41">
        <f t="shared" si="24"/>
        <v>343365.33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905494.36</v>
      </c>
      <c r="H118" s="40">
        <v>0</v>
      </c>
      <c r="I118" s="40">
        <v>0</v>
      </c>
      <c r="J118" s="40">
        <v>0</v>
      </c>
      <c r="K118" s="41">
        <f t="shared" si="24"/>
        <v>905494.36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445435.52</v>
      </c>
      <c r="I119" s="40">
        <v>0</v>
      </c>
      <c r="J119" s="40">
        <v>0</v>
      </c>
      <c r="K119" s="41">
        <f t="shared" si="24"/>
        <v>445435.52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779180.71</v>
      </c>
      <c r="I120" s="40">
        <v>0</v>
      </c>
      <c r="J120" s="40">
        <v>0</v>
      </c>
      <c r="K120" s="41">
        <f t="shared" si="24"/>
        <v>779180.71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464989.62</v>
      </c>
      <c r="J121" s="40">
        <v>0</v>
      </c>
      <c r="K121" s="41">
        <f t="shared" si="24"/>
        <v>464989.62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742257.14</v>
      </c>
      <c r="K122" s="44">
        <f t="shared" si="24"/>
        <v>742257.14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2015-02-23T20:56:40Z</dcterms:modified>
  <cp:category/>
  <cp:version/>
  <cp:contentType/>
  <cp:contentStatus/>
</cp:coreProperties>
</file>