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<sst xmlns="http://schemas.openxmlformats.org/spreadsheetml/2006/main" count="126" uniqueCount="126">
  <si>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</si>
  <si>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</si>
  <si>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</si>
  <si>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</si>
  <si>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</si>
  <si>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</si>
  <si>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</si>
  <si>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</si>
  <si>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</si>
  <si>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</si>
  <si>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</si>
  <si>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</si>
  <si>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</si>
  <si>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</si>
  <si>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</si>
  <si>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</si>
  <si>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</si>
  <si>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</si>
  <si>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</si>
  <si>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</si>
  <si>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</si>
  <si>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</si>
  <si>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</si>
  <si>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</si>
  <si>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</si>
  <si>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</si>
  <si>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</si>
  <si>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</si>
  <si>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</si>
  <si>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</si>
  <si>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</si>
  <si>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</si>
  <si>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</si>
  <si>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</si>
  <si>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</si>
  <si>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</si>
  <si>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</si>
  <si>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</si>
  <si>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</si>
  <si>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</si>
  <si>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</si>
  <si>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</si>
  <si>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</si>
  <si>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</si>
  <si>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</si>
  <si>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</si>
  <si>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</si>
  <si>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</si>
  <si>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</si>
  <si>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</si>
  <si>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</si>
  <si>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</si>
  <si>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</si>
  <si>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</si>
  <si>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</si>
  <si>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</si>
  <si>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</si>
  <si>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</si>
  <si>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</si>
  <si>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</si>
  <si>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</si>
  <si>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</si>
  <si>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</si>
  <si>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</si>
  <si>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</si>
  <si>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</si>
  <si>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</si>
  <si>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</si>
  <si>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</si>
  <si>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</si>
  <si>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</si>
  <si>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</si>
  <si>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</si>
  <si>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</si>
  <si>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</si>
  <si>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</si>
  <si>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</si>
  <si>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</si>
  <si>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</si>
  <si>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</si>
  <si>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</si>
  <si>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</si>
  <si>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</si>
  <si>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</si>
  <si>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</si>
  <si>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</si>
  <si>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</si>
  <si>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</si>
  <si>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</si>
  <si>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</si>
  <si>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</si>
  <si>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</si>
  <si>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</si>
  <si>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</si>
  <si>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</si>
  <si>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</si>
  <si>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</si>
  <si>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</si>
  <si>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</si>
  <si>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</si>
  <si>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</si>
  <si>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</si>
  <si>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</si>
  <si>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</si>
  <si>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</si>
  <si>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</si>
  <si>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</si>
  <si>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</si>
  <si>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</si>
  <si>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</si>
  <si>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</si>
  <si>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</si>
  <si>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</si>
  <si>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</si>
  <si>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</si>
  <si>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</si>
  <si>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</si>
  <si>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</si>
  <si>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</si>
  <si>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</si>
  <si>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</si>
  <si>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</si>
  <si>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</si>
  <si>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</si>
  <si>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</si>
  <si>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09/02/15 - VENCIMENTO 18/02/15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</si>
</sst>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600774</v>
      </c>
      <c r="C7" s="9">
        <f t="shared" si="0"/>
        <v>769103</v>
      </c>
      <c r="D7" s="9">
        <f t="shared" si="0"/>
        <v>833125</v>
      </c>
      <c r="E7" s="9">
        <f t="shared" si="0"/>
        <v>552320</v>
      </c>
      <c r="F7" s="9">
        <f t="shared" si="0"/>
        <v>728661</v>
      </c>
      <c r="G7" s="9">
        <f t="shared" si="0"/>
        <v>1214312</v>
      </c>
      <c r="H7" s="9">
        <f t="shared" si="0"/>
        <v>560218</v>
      </c>
      <c r="I7" s="9">
        <f t="shared" si="0"/>
        <v>122793</v>
      </c>
      <c r="J7" s="9">
        <f t="shared" si="0"/>
        <v>311329</v>
      </c>
      <c r="K7" s="9">
        <f t="shared" si="0"/>
        <v>5692635</v>
      </c>
      <c r="L7" s="52"/>
    </row>
    <row r="8" spans="1:11" ht="17.25" customHeight="1">
      <c r="A8" s="10" t="s">
        <v>103</v>
      </c>
      <c r="B8" s="11">
        <f>B9+B12+B16</f>
        <v>351557</v>
      </c>
      <c r="C8" s="11">
        <f aca="true" t="shared" si="1" ref="C8:J8">C9+C12+C16</f>
        <v>462149</v>
      </c>
      <c r="D8" s="11">
        <f t="shared" si="1"/>
        <v>471431</v>
      </c>
      <c r="E8" s="11">
        <f t="shared" si="1"/>
        <v>325976</v>
      </c>
      <c r="F8" s="11">
        <f t="shared" si="1"/>
        <v>403575</v>
      </c>
      <c r="G8" s="11">
        <f t="shared" si="1"/>
        <v>659284</v>
      </c>
      <c r="H8" s="11">
        <f t="shared" si="1"/>
        <v>346239</v>
      </c>
      <c r="I8" s="11">
        <f t="shared" si="1"/>
        <v>65406</v>
      </c>
      <c r="J8" s="11">
        <f t="shared" si="1"/>
        <v>174976</v>
      </c>
      <c r="K8" s="11">
        <f>SUM(B8:J8)</f>
        <v>3260593</v>
      </c>
    </row>
    <row r="9" spans="1:11" ht="17.25" customHeight="1">
      <c r="A9" s="15" t="s">
        <v>17</v>
      </c>
      <c r="B9" s="13">
        <f>+B10+B11</f>
        <v>59482</v>
      </c>
      <c r="C9" s="13">
        <f aca="true" t="shared" si="2" ref="C9:J9">+C10+C11</f>
        <v>79504</v>
      </c>
      <c r="D9" s="13">
        <f t="shared" si="2"/>
        <v>75562</v>
      </c>
      <c r="E9" s="13">
        <f t="shared" si="2"/>
        <v>52375</v>
      </c>
      <c r="F9" s="13">
        <f t="shared" si="2"/>
        <v>57465</v>
      </c>
      <c r="G9" s="13">
        <f t="shared" si="2"/>
        <v>74637</v>
      </c>
      <c r="H9" s="13">
        <f t="shared" si="2"/>
        <v>67475</v>
      </c>
      <c r="I9" s="13">
        <f t="shared" si="2"/>
        <v>12603</v>
      </c>
      <c r="J9" s="13">
        <f t="shared" si="2"/>
        <v>24989</v>
      </c>
      <c r="K9" s="11">
        <f>SUM(B9:J9)</f>
        <v>504092</v>
      </c>
    </row>
    <row r="10" spans="1:11" ht="17.25" customHeight="1">
      <c r="A10" s="29" t="s">
        <v>18</v>
      </c>
      <c r="B10" s="13">
        <v>59482</v>
      </c>
      <c r="C10" s="13">
        <v>79504</v>
      </c>
      <c r="D10" s="13">
        <v>75562</v>
      </c>
      <c r="E10" s="13">
        <v>52375</v>
      </c>
      <c r="F10" s="13">
        <v>57465</v>
      </c>
      <c r="G10" s="13">
        <v>74637</v>
      </c>
      <c r="H10" s="13">
        <v>67475</v>
      </c>
      <c r="I10" s="13">
        <v>12603</v>
      </c>
      <c r="J10" s="13">
        <v>24989</v>
      </c>
      <c r="K10" s="11">
        <f>SUM(B10:J10)</f>
        <v>504092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281924</v>
      </c>
      <c r="C12" s="17">
        <f t="shared" si="3"/>
        <v>368912</v>
      </c>
      <c r="D12" s="17">
        <f t="shared" si="3"/>
        <v>383307</v>
      </c>
      <c r="E12" s="17">
        <f t="shared" si="3"/>
        <v>264506</v>
      </c>
      <c r="F12" s="17">
        <f t="shared" si="3"/>
        <v>334227</v>
      </c>
      <c r="G12" s="17">
        <f t="shared" si="3"/>
        <v>564898</v>
      </c>
      <c r="H12" s="17">
        <f t="shared" si="3"/>
        <v>269175</v>
      </c>
      <c r="I12" s="17">
        <f t="shared" si="3"/>
        <v>50620</v>
      </c>
      <c r="J12" s="17">
        <f t="shared" si="3"/>
        <v>145195</v>
      </c>
      <c r="K12" s="11">
        <f aca="true" t="shared" si="4" ref="K12:K27">SUM(B12:J12)</f>
        <v>2662764</v>
      </c>
    </row>
    <row r="13" spans="1:13" ht="17.25" customHeight="1">
      <c r="A13" s="14" t="s">
        <v>20</v>
      </c>
      <c r="B13" s="13">
        <v>137499</v>
      </c>
      <c r="C13" s="13">
        <v>191665</v>
      </c>
      <c r="D13" s="13">
        <v>203322</v>
      </c>
      <c r="E13" s="13">
        <v>138278</v>
      </c>
      <c r="F13" s="13">
        <v>174343</v>
      </c>
      <c r="G13" s="13">
        <v>279826</v>
      </c>
      <c r="H13" s="13">
        <v>130934</v>
      </c>
      <c r="I13" s="13">
        <v>28486</v>
      </c>
      <c r="J13" s="13">
        <v>77107</v>
      </c>
      <c r="K13" s="11">
        <f t="shared" si="4"/>
        <v>1361460</v>
      </c>
      <c r="L13" s="52"/>
      <c r="M13" s="53"/>
    </row>
    <row r="14" spans="1:12" ht="17.25" customHeight="1">
      <c r="A14" s="14" t="s">
        <v>21</v>
      </c>
      <c r="B14" s="13">
        <v>130316</v>
      </c>
      <c r="C14" s="13">
        <v>158016</v>
      </c>
      <c r="D14" s="13">
        <v>160635</v>
      </c>
      <c r="E14" s="13">
        <v>113949</v>
      </c>
      <c r="F14" s="13">
        <v>145810</v>
      </c>
      <c r="G14" s="13">
        <v>264954</v>
      </c>
      <c r="H14" s="13">
        <v>124570</v>
      </c>
      <c r="I14" s="13">
        <v>19131</v>
      </c>
      <c r="J14" s="13">
        <v>61243</v>
      </c>
      <c r="K14" s="11">
        <f t="shared" si="4"/>
        <v>1178624</v>
      </c>
      <c r="L14" s="52"/>
    </row>
    <row r="15" spans="1:11" ht="17.25" customHeight="1">
      <c r="A15" s="14" t="s">
        <v>22</v>
      </c>
      <c r="B15" s="13">
        <v>14109</v>
      </c>
      <c r="C15" s="13">
        <v>19231</v>
      </c>
      <c r="D15" s="13">
        <v>19350</v>
      </c>
      <c r="E15" s="13">
        <v>12279</v>
      </c>
      <c r="F15" s="13">
        <v>14074</v>
      </c>
      <c r="G15" s="13">
        <v>20118</v>
      </c>
      <c r="H15" s="13">
        <v>13671</v>
      </c>
      <c r="I15" s="13">
        <v>3003</v>
      </c>
      <c r="J15" s="13">
        <v>6845</v>
      </c>
      <c r="K15" s="11">
        <f t="shared" si="4"/>
        <v>122680</v>
      </c>
    </row>
    <row r="16" spans="1:11" ht="17.25" customHeight="1">
      <c r="A16" s="15" t="s">
        <v>99</v>
      </c>
      <c r="B16" s="13">
        <f>B17+B18+B19</f>
        <v>10151</v>
      </c>
      <c r="C16" s="13">
        <f aca="true" t="shared" si="5" ref="C16:J16">C17+C18+C19</f>
        <v>13733</v>
      </c>
      <c r="D16" s="13">
        <f t="shared" si="5"/>
        <v>12562</v>
      </c>
      <c r="E16" s="13">
        <f t="shared" si="5"/>
        <v>9095</v>
      </c>
      <c r="F16" s="13">
        <f t="shared" si="5"/>
        <v>11883</v>
      </c>
      <c r="G16" s="13">
        <f t="shared" si="5"/>
        <v>19749</v>
      </c>
      <c r="H16" s="13">
        <f t="shared" si="5"/>
        <v>9589</v>
      </c>
      <c r="I16" s="13">
        <f t="shared" si="5"/>
        <v>2183</v>
      </c>
      <c r="J16" s="13">
        <f t="shared" si="5"/>
        <v>4792</v>
      </c>
      <c r="K16" s="11">
        <f t="shared" si="4"/>
        <v>93737</v>
      </c>
    </row>
    <row r="17" spans="1:11" ht="17.25" customHeight="1">
      <c r="A17" s="14" t="s">
        <v>100</v>
      </c>
      <c r="B17" s="13">
        <v>6924</v>
      </c>
      <c r="C17" s="13">
        <v>9876</v>
      </c>
      <c r="D17" s="13">
        <v>8811</v>
      </c>
      <c r="E17" s="13">
        <v>6650</v>
      </c>
      <c r="F17" s="13">
        <v>8536</v>
      </c>
      <c r="G17" s="13">
        <v>14633</v>
      </c>
      <c r="H17" s="13">
        <v>7388</v>
      </c>
      <c r="I17" s="13">
        <v>1600</v>
      </c>
      <c r="J17" s="13">
        <v>3432</v>
      </c>
      <c r="K17" s="11">
        <f t="shared" si="4"/>
        <v>67850</v>
      </c>
    </row>
    <row r="18" spans="1:11" ht="17.25" customHeight="1">
      <c r="A18" s="14" t="s">
        <v>101</v>
      </c>
      <c r="B18" s="13">
        <v>600</v>
      </c>
      <c r="C18" s="13">
        <v>706</v>
      </c>
      <c r="D18" s="13">
        <v>608</v>
      </c>
      <c r="E18" s="13">
        <v>672</v>
      </c>
      <c r="F18" s="13">
        <v>752</v>
      </c>
      <c r="G18" s="13">
        <v>1297</v>
      </c>
      <c r="H18" s="13">
        <v>555</v>
      </c>
      <c r="I18" s="13">
        <v>106</v>
      </c>
      <c r="J18" s="13">
        <v>229</v>
      </c>
      <c r="K18" s="11">
        <f t="shared" si="4"/>
        <v>5525</v>
      </c>
    </row>
    <row r="19" spans="1:11" ht="17.25" customHeight="1">
      <c r="A19" s="14" t="s">
        <v>102</v>
      </c>
      <c r="B19" s="13">
        <v>2627</v>
      </c>
      <c r="C19" s="13">
        <v>3151</v>
      </c>
      <c r="D19" s="13">
        <v>3143</v>
      </c>
      <c r="E19" s="13">
        <v>1773</v>
      </c>
      <c r="F19" s="13">
        <v>2595</v>
      </c>
      <c r="G19" s="13">
        <v>3819</v>
      </c>
      <c r="H19" s="13">
        <v>1646</v>
      </c>
      <c r="I19" s="13">
        <v>477</v>
      </c>
      <c r="J19" s="13">
        <v>1131</v>
      </c>
      <c r="K19" s="11">
        <f t="shared" si="4"/>
        <v>20362</v>
      </c>
    </row>
    <row r="20" spans="1:11" ht="17.25" customHeight="1">
      <c r="A20" s="16" t="s">
        <v>23</v>
      </c>
      <c r="B20" s="11">
        <f>+B21+B22+B23</f>
        <v>195582</v>
      </c>
      <c r="C20" s="11">
        <f aca="true" t="shared" si="6" ref="C20:J20">+C21+C22+C23</f>
        <v>224125</v>
      </c>
      <c r="D20" s="11">
        <f t="shared" si="6"/>
        <v>261594</v>
      </c>
      <c r="E20" s="11">
        <f t="shared" si="6"/>
        <v>165320</v>
      </c>
      <c r="F20" s="11">
        <f t="shared" si="6"/>
        <v>252975</v>
      </c>
      <c r="G20" s="11">
        <f t="shared" si="6"/>
        <v>467056</v>
      </c>
      <c r="H20" s="11">
        <f t="shared" si="6"/>
        <v>164206</v>
      </c>
      <c r="I20" s="11">
        <f t="shared" si="6"/>
        <v>39599</v>
      </c>
      <c r="J20" s="11">
        <f t="shared" si="6"/>
        <v>93555</v>
      </c>
      <c r="K20" s="11">
        <f t="shared" si="4"/>
        <v>1864012</v>
      </c>
    </row>
    <row r="21" spans="1:12" ht="17.25" customHeight="1">
      <c r="A21" s="12" t="s">
        <v>24</v>
      </c>
      <c r="B21" s="13">
        <v>107816</v>
      </c>
      <c r="C21" s="13">
        <v>135238</v>
      </c>
      <c r="D21" s="13">
        <v>157583</v>
      </c>
      <c r="E21" s="13">
        <v>99108</v>
      </c>
      <c r="F21" s="13">
        <v>149436</v>
      </c>
      <c r="G21" s="13">
        <v>256776</v>
      </c>
      <c r="H21" s="13">
        <v>96706</v>
      </c>
      <c r="I21" s="13">
        <v>25142</v>
      </c>
      <c r="J21" s="13">
        <v>55930</v>
      </c>
      <c r="K21" s="11">
        <f t="shared" si="4"/>
        <v>1083735</v>
      </c>
      <c r="L21" s="52"/>
    </row>
    <row r="22" spans="1:12" ht="17.25" customHeight="1">
      <c r="A22" s="12" t="s">
        <v>25</v>
      </c>
      <c r="B22" s="13">
        <v>80292</v>
      </c>
      <c r="C22" s="13">
        <v>80638</v>
      </c>
      <c r="D22" s="13">
        <v>94329</v>
      </c>
      <c r="E22" s="13">
        <v>60962</v>
      </c>
      <c r="F22" s="13">
        <v>95934</v>
      </c>
      <c r="G22" s="13">
        <v>197509</v>
      </c>
      <c r="H22" s="13">
        <v>61756</v>
      </c>
      <c r="I22" s="13">
        <v>12881</v>
      </c>
      <c r="J22" s="13">
        <v>34222</v>
      </c>
      <c r="K22" s="11">
        <f t="shared" si="4"/>
        <v>718523</v>
      </c>
      <c r="L22" s="52"/>
    </row>
    <row r="23" spans="1:11" ht="17.25" customHeight="1">
      <c r="A23" s="12" t="s">
        <v>26</v>
      </c>
      <c r="B23" s="13">
        <v>7474</v>
      </c>
      <c r="C23" s="13">
        <v>8249</v>
      </c>
      <c r="D23" s="13">
        <v>9682</v>
      </c>
      <c r="E23" s="13">
        <v>5250</v>
      </c>
      <c r="F23" s="13">
        <v>7605</v>
      </c>
      <c r="G23" s="13">
        <v>12771</v>
      </c>
      <c r="H23" s="13">
        <v>5744</v>
      </c>
      <c r="I23" s="13">
        <v>1576</v>
      </c>
      <c r="J23" s="13">
        <v>3403</v>
      </c>
      <c r="K23" s="11">
        <f t="shared" si="4"/>
        <v>61754</v>
      </c>
    </row>
    <row r="24" spans="1:11" ht="17.25" customHeight="1">
      <c r="A24" s="16" t="s">
        <v>27</v>
      </c>
      <c r="B24" s="13">
        <v>53635</v>
      </c>
      <c r="C24" s="13">
        <v>82829</v>
      </c>
      <c r="D24" s="13">
        <v>100100</v>
      </c>
      <c r="E24" s="13">
        <v>61024</v>
      </c>
      <c r="F24" s="13">
        <v>72111</v>
      </c>
      <c r="G24" s="13">
        <v>87972</v>
      </c>
      <c r="H24" s="13">
        <v>43293</v>
      </c>
      <c r="I24" s="13">
        <v>17788</v>
      </c>
      <c r="J24" s="13">
        <v>42798</v>
      </c>
      <c r="K24" s="11">
        <f t="shared" si="4"/>
        <v>561550</v>
      </c>
    </row>
    <row r="25" spans="1:12" ht="17.25" customHeight="1">
      <c r="A25" s="12" t="s">
        <v>28</v>
      </c>
      <c r="B25" s="13">
        <v>34326</v>
      </c>
      <c r="C25" s="13">
        <v>53011</v>
      </c>
      <c r="D25" s="13">
        <v>64064</v>
      </c>
      <c r="E25" s="13">
        <v>39055</v>
      </c>
      <c r="F25" s="13">
        <v>46151</v>
      </c>
      <c r="G25" s="13">
        <v>56302</v>
      </c>
      <c r="H25" s="13">
        <v>27708</v>
      </c>
      <c r="I25" s="13">
        <v>11384</v>
      </c>
      <c r="J25" s="13">
        <v>27391</v>
      </c>
      <c r="K25" s="11">
        <f t="shared" si="4"/>
        <v>359392</v>
      </c>
      <c r="L25" s="52"/>
    </row>
    <row r="26" spans="1:12" ht="17.25" customHeight="1">
      <c r="A26" s="12" t="s">
        <v>29</v>
      </c>
      <c r="B26" s="13">
        <v>19309</v>
      </c>
      <c r="C26" s="13">
        <v>29818</v>
      </c>
      <c r="D26" s="13">
        <v>36036</v>
      </c>
      <c r="E26" s="13">
        <v>21969</v>
      </c>
      <c r="F26" s="13">
        <v>25960</v>
      </c>
      <c r="G26" s="13">
        <v>31670</v>
      </c>
      <c r="H26" s="13">
        <v>15585</v>
      </c>
      <c r="I26" s="13">
        <v>6404</v>
      </c>
      <c r="J26" s="13">
        <v>15407</v>
      </c>
      <c r="K26" s="11">
        <f t="shared" si="4"/>
        <v>202158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6480</v>
      </c>
      <c r="I27" s="11">
        <v>0</v>
      </c>
      <c r="J27" s="11">
        <v>0</v>
      </c>
      <c r="K27" s="11">
        <f t="shared" si="4"/>
        <v>6480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2.41091926</v>
      </c>
      <c r="C29" s="60">
        <f aca="true" t="shared" si="7" ref="C29:J29">SUM(C30:C33)</f>
        <v>2.75036808</v>
      </c>
      <c r="D29" s="60">
        <f t="shared" si="7"/>
        <v>3.09679691</v>
      </c>
      <c r="E29" s="60">
        <f t="shared" si="7"/>
        <v>2.63363296</v>
      </c>
      <c r="F29" s="60">
        <f t="shared" si="7"/>
        <v>2.5561942500000003</v>
      </c>
      <c r="G29" s="60">
        <f t="shared" si="7"/>
        <v>2.1982752</v>
      </c>
      <c r="H29" s="60">
        <f t="shared" si="7"/>
        <v>2.5202785</v>
      </c>
      <c r="I29" s="60">
        <f t="shared" si="7"/>
        <v>4.473838</v>
      </c>
      <c r="J29" s="60">
        <f t="shared" si="7"/>
        <v>2.65572083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-0.00278074</v>
      </c>
      <c r="C32" s="62">
        <v>-0.00273792</v>
      </c>
      <c r="D32" s="62">
        <v>-0.00270309</v>
      </c>
      <c r="E32" s="62">
        <v>-0.00236704</v>
      </c>
      <c r="F32" s="62">
        <v>-0.00280575</v>
      </c>
      <c r="G32" s="62">
        <v>-0.0031248</v>
      </c>
      <c r="H32" s="62">
        <v>-0.0039215</v>
      </c>
      <c r="I32" s="62">
        <v>-0.006862</v>
      </c>
      <c r="J32" s="62">
        <v>-0.00097917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14406.08</v>
      </c>
      <c r="I35" s="19">
        <v>0</v>
      </c>
      <c r="J35" s="19">
        <v>0</v>
      </c>
      <c r="K35" s="23">
        <f>SUM(B35:J35)</f>
        <v>14406.08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2315.48</v>
      </c>
      <c r="C39" s="23">
        <f aca="true" t="shared" si="8" ref="C39:J39">+C43</f>
        <v>3051.64</v>
      </c>
      <c r="D39" s="23">
        <f t="shared" si="8"/>
        <v>3068.76</v>
      </c>
      <c r="E39" s="19">
        <f t="shared" si="8"/>
        <v>1780.48</v>
      </c>
      <c r="F39" s="23">
        <f t="shared" si="8"/>
        <v>3103</v>
      </c>
      <c r="G39" s="23">
        <f t="shared" si="8"/>
        <v>5307.2</v>
      </c>
      <c r="H39" s="23">
        <f t="shared" si="8"/>
        <v>3051.64</v>
      </c>
      <c r="I39" s="23">
        <f t="shared" si="8"/>
        <v>1065.72</v>
      </c>
      <c r="J39" s="23">
        <f t="shared" si="8"/>
        <v>1099.96</v>
      </c>
      <c r="K39" s="23">
        <f aca="true" t="shared" si="9" ref="K39:K44">SUM(B39:J39)</f>
        <v>23843.88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2315.48</v>
      </c>
      <c r="C43" s="65">
        <f>ROUND(C44*C45,2)</f>
        <v>3051.64</v>
      </c>
      <c r="D43" s="65">
        <f aca="true" t="shared" si="10" ref="D43:J43">ROUND(D44*D45,2)</f>
        <v>3068.76</v>
      </c>
      <c r="E43" s="65">
        <f t="shared" si="10"/>
        <v>1780.48</v>
      </c>
      <c r="F43" s="65">
        <f t="shared" si="10"/>
        <v>3103</v>
      </c>
      <c r="G43" s="65">
        <f t="shared" si="10"/>
        <v>5307.2</v>
      </c>
      <c r="H43" s="65">
        <f t="shared" si="10"/>
        <v>3051.64</v>
      </c>
      <c r="I43" s="65">
        <f t="shared" si="10"/>
        <v>1065.72</v>
      </c>
      <c r="J43" s="65">
        <f t="shared" si="10"/>
        <v>1099.96</v>
      </c>
      <c r="K43" s="65">
        <f t="shared" si="9"/>
        <v>23843.88</v>
      </c>
    </row>
    <row r="44" spans="1:11" ht="17.25" customHeight="1">
      <c r="A44" s="66" t="s">
        <v>43</v>
      </c>
      <c r="B44" s="67">
        <v>541</v>
      </c>
      <c r="C44" s="67">
        <v>713</v>
      </c>
      <c r="D44" s="67">
        <v>717</v>
      </c>
      <c r="E44" s="67">
        <v>416</v>
      </c>
      <c r="F44" s="67">
        <v>725</v>
      </c>
      <c r="G44" s="67">
        <v>1240</v>
      </c>
      <c r="H44" s="67">
        <v>713</v>
      </c>
      <c r="I44" s="67">
        <v>249</v>
      </c>
      <c r="J44" s="67">
        <v>257</v>
      </c>
      <c r="K44" s="67">
        <f t="shared" si="9"/>
        <v>5571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1468220.5999999999</v>
      </c>
      <c r="C47" s="22">
        <f aca="true" t="shared" si="11" ref="C47:H47">+C48+C56</f>
        <v>2140509.12</v>
      </c>
      <c r="D47" s="22">
        <f t="shared" si="11"/>
        <v>2608486.88</v>
      </c>
      <c r="E47" s="22">
        <f t="shared" si="11"/>
        <v>1477408.8299999998</v>
      </c>
      <c r="F47" s="22">
        <f t="shared" si="11"/>
        <v>1887282.5</v>
      </c>
      <c r="G47" s="22">
        <f t="shared" si="11"/>
        <v>2702541.35</v>
      </c>
      <c r="H47" s="22">
        <f t="shared" si="11"/>
        <v>1447584.4700000002</v>
      </c>
      <c r="I47" s="22">
        <f>+I48+I56</f>
        <v>550421.71</v>
      </c>
      <c r="J47" s="22">
        <f>+J48+J56</f>
        <v>841094.24</v>
      </c>
      <c r="K47" s="22">
        <f>SUM(B47:J47)</f>
        <v>15123549.700000001</v>
      </c>
    </row>
    <row r="48" spans="1:11" ht="17.25" customHeight="1">
      <c r="A48" s="16" t="s">
        <v>46</v>
      </c>
      <c r="B48" s="23">
        <f>SUM(B49:B55)</f>
        <v>1450733.0799999998</v>
      </c>
      <c r="C48" s="23">
        <f aca="true" t="shared" si="12" ref="C48:H48">SUM(C49:C55)</f>
        <v>2118367.98</v>
      </c>
      <c r="D48" s="23">
        <f t="shared" si="12"/>
        <v>2583087.69</v>
      </c>
      <c r="E48" s="23">
        <f t="shared" si="12"/>
        <v>1456388.64</v>
      </c>
      <c r="F48" s="23">
        <f t="shared" si="12"/>
        <v>1865702.06</v>
      </c>
      <c r="G48" s="23">
        <f t="shared" si="12"/>
        <v>2674699.16</v>
      </c>
      <c r="H48" s="23">
        <f t="shared" si="12"/>
        <v>1429363.11</v>
      </c>
      <c r="I48" s="23">
        <f>SUM(I49:I55)</f>
        <v>550421.71</v>
      </c>
      <c r="J48" s="23">
        <f>SUM(J49:J55)</f>
        <v>827902.87</v>
      </c>
      <c r="K48" s="23">
        <f aca="true" t="shared" si="13" ref="K48:K56">SUM(B48:J48)</f>
        <v>14956666.299999999</v>
      </c>
    </row>
    <row r="49" spans="1:11" ht="17.25" customHeight="1">
      <c r="A49" s="34" t="s">
        <v>47</v>
      </c>
      <c r="B49" s="23">
        <f aca="true" t="shared" si="14" ref="B49:H49">ROUND(B30*B7,2)</f>
        <v>1450088.2</v>
      </c>
      <c r="C49" s="23">
        <f t="shared" si="14"/>
        <v>2112725.94</v>
      </c>
      <c r="D49" s="23">
        <f t="shared" si="14"/>
        <v>2582270.94</v>
      </c>
      <c r="E49" s="23">
        <f t="shared" si="14"/>
        <v>1455915.52</v>
      </c>
      <c r="F49" s="23">
        <f t="shared" si="14"/>
        <v>1864643.5</v>
      </c>
      <c r="G49" s="23">
        <f t="shared" si="14"/>
        <v>2673186.44</v>
      </c>
      <c r="H49" s="23">
        <f t="shared" si="14"/>
        <v>1414102.28</v>
      </c>
      <c r="I49" s="23">
        <f>ROUND(I30*I7,2)</f>
        <v>550198.6</v>
      </c>
      <c r="J49" s="23">
        <f>ROUND(J30*J7,2)</f>
        <v>827107.75</v>
      </c>
      <c r="K49" s="23">
        <f t="shared" si="13"/>
        <v>14930239.169999998</v>
      </c>
    </row>
    <row r="50" spans="1:11" ht="17.25" customHeight="1">
      <c r="A50" s="34" t="s">
        <v>48</v>
      </c>
      <c r="B50" s="19">
        <v>0</v>
      </c>
      <c r="C50" s="23">
        <f>ROUND(C31*C7,2)</f>
        <v>4696.14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4696.14</v>
      </c>
    </row>
    <row r="51" spans="1:11" ht="17.25" customHeight="1">
      <c r="A51" s="68" t="s">
        <v>110</v>
      </c>
      <c r="B51" s="69">
        <f>ROUND(B32*B7,2)</f>
        <v>-1670.6</v>
      </c>
      <c r="C51" s="69">
        <f>ROUND(C32*C7,2)</f>
        <v>-2105.74</v>
      </c>
      <c r="D51" s="69">
        <f aca="true" t="shared" si="15" ref="D51:J51">ROUND(D32*D7,2)</f>
        <v>-2252.01</v>
      </c>
      <c r="E51" s="69">
        <f t="shared" si="15"/>
        <v>-1307.36</v>
      </c>
      <c r="F51" s="69">
        <f t="shared" si="15"/>
        <v>-2044.44</v>
      </c>
      <c r="G51" s="69">
        <f t="shared" si="15"/>
        <v>-3794.48</v>
      </c>
      <c r="H51" s="69">
        <f t="shared" si="15"/>
        <v>-2196.89</v>
      </c>
      <c r="I51" s="69">
        <f t="shared" si="15"/>
        <v>-842.61</v>
      </c>
      <c r="J51" s="69">
        <f t="shared" si="15"/>
        <v>-304.84</v>
      </c>
      <c r="K51" s="69">
        <f>SUM(B51:J51)</f>
        <v>-16518.969999999998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14406.08</v>
      </c>
      <c r="I53" s="31">
        <f>+I35</f>
        <v>0</v>
      </c>
      <c r="J53" s="31">
        <f>+J35</f>
        <v>0</v>
      </c>
      <c r="K53" s="23">
        <f t="shared" si="13"/>
        <v>14406.08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2315.48</v>
      </c>
      <c r="C55" s="36">
        <v>3051.64</v>
      </c>
      <c r="D55" s="36">
        <v>3068.76</v>
      </c>
      <c r="E55" s="19">
        <v>1780.48</v>
      </c>
      <c r="F55" s="36">
        <v>3103</v>
      </c>
      <c r="G55" s="36">
        <v>5307.2</v>
      </c>
      <c r="H55" s="36">
        <v>3051.64</v>
      </c>
      <c r="I55" s="36">
        <v>1065.72</v>
      </c>
      <c r="J55" s="19">
        <v>1099.96</v>
      </c>
      <c r="K55" s="23">
        <f t="shared" si="13"/>
        <v>23843.88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-289049.63</v>
      </c>
      <c r="C60" s="35">
        <f t="shared" si="16"/>
        <v>-315665.25</v>
      </c>
      <c r="D60" s="35">
        <f t="shared" si="16"/>
        <v>-313809.93</v>
      </c>
      <c r="E60" s="35">
        <f t="shared" si="16"/>
        <v>-307675.75</v>
      </c>
      <c r="F60" s="35">
        <f t="shared" si="16"/>
        <v>-297546.18000000005</v>
      </c>
      <c r="G60" s="35">
        <f t="shared" si="16"/>
        <v>-363772.13</v>
      </c>
      <c r="H60" s="35">
        <f t="shared" si="16"/>
        <v>-251893.16</v>
      </c>
      <c r="I60" s="35">
        <f t="shared" si="16"/>
        <v>-88651.95999999999</v>
      </c>
      <c r="J60" s="35">
        <f t="shared" si="16"/>
        <v>-114649.54000000001</v>
      </c>
      <c r="K60" s="35">
        <f>SUM(B60:J60)</f>
        <v>-2342713.5300000003</v>
      </c>
    </row>
    <row r="61" spans="1:11" ht="18.75" customHeight="1">
      <c r="A61" s="16" t="s">
        <v>78</v>
      </c>
      <c r="B61" s="35">
        <f aca="true" t="shared" si="17" ref="B61:J61">B62+B63+B64+B65+B66+B67</f>
        <v>-271811.89</v>
      </c>
      <c r="C61" s="35">
        <f t="shared" si="17"/>
        <v>-290880.69</v>
      </c>
      <c r="D61" s="35">
        <f t="shared" si="17"/>
        <v>-289257.69</v>
      </c>
      <c r="E61" s="35">
        <f t="shared" si="17"/>
        <v>-279194.76</v>
      </c>
      <c r="F61" s="35">
        <f t="shared" si="17"/>
        <v>-274759.71</v>
      </c>
      <c r="G61" s="35">
        <f t="shared" si="17"/>
        <v>-330979.52</v>
      </c>
      <c r="H61" s="35">
        <f t="shared" si="17"/>
        <v>-236197</v>
      </c>
      <c r="I61" s="35">
        <f t="shared" si="17"/>
        <v>-44110.5</v>
      </c>
      <c r="J61" s="35">
        <f t="shared" si="17"/>
        <v>-87461.5</v>
      </c>
      <c r="K61" s="35">
        <f aca="true" t="shared" si="18" ref="K61:K94">SUM(B61:J61)</f>
        <v>-2104653.26</v>
      </c>
    </row>
    <row r="62" spans="1:11" ht="18.75" customHeight="1">
      <c r="A62" s="12" t="s">
        <v>79</v>
      </c>
      <c r="B62" s="35">
        <f>-ROUND(B9*$D$3,2)</f>
        <v>-208187</v>
      </c>
      <c r="C62" s="35">
        <f aca="true" t="shared" si="19" ref="C62:J62">-ROUND(C9*$D$3,2)</f>
        <v>-278264</v>
      </c>
      <c r="D62" s="35">
        <f t="shared" si="19"/>
        <v>-264467</v>
      </c>
      <c r="E62" s="35">
        <f t="shared" si="19"/>
        <v>-183312.5</v>
      </c>
      <c r="F62" s="35">
        <f t="shared" si="19"/>
        <v>-201127.5</v>
      </c>
      <c r="G62" s="35">
        <f t="shared" si="19"/>
        <v>-261229.5</v>
      </c>
      <c r="H62" s="35">
        <f t="shared" si="19"/>
        <v>-236162.5</v>
      </c>
      <c r="I62" s="35">
        <f t="shared" si="19"/>
        <v>-44110.5</v>
      </c>
      <c r="J62" s="35">
        <f t="shared" si="19"/>
        <v>-87461.5</v>
      </c>
      <c r="K62" s="35">
        <f t="shared" si="18"/>
        <v>-1764322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-465.5</v>
      </c>
      <c r="C64" s="35">
        <v>-238</v>
      </c>
      <c r="D64" s="35">
        <v>-280</v>
      </c>
      <c r="E64" s="35">
        <v>-808.5</v>
      </c>
      <c r="F64" s="35">
        <v>-507.5</v>
      </c>
      <c r="G64" s="35">
        <v>-434</v>
      </c>
      <c r="H64" s="19">
        <v>0</v>
      </c>
      <c r="I64" s="19">
        <v>0</v>
      </c>
      <c r="J64" s="19">
        <v>0</v>
      </c>
      <c r="K64" s="35">
        <f t="shared" si="18"/>
        <v>-2733.5</v>
      </c>
    </row>
    <row r="65" spans="1:11" ht="18.75" customHeight="1">
      <c r="A65" s="12" t="s">
        <v>111</v>
      </c>
      <c r="B65" s="35">
        <v>-4872</v>
      </c>
      <c r="C65" s="35">
        <v>-2572.5</v>
      </c>
      <c r="D65" s="35">
        <v>-1750</v>
      </c>
      <c r="E65" s="35">
        <v>-4231.5</v>
      </c>
      <c r="F65" s="35">
        <v>-1029</v>
      </c>
      <c r="G65" s="35">
        <v>-1568</v>
      </c>
      <c r="H65" s="35">
        <v>-24.5</v>
      </c>
      <c r="I65" s="19">
        <v>0</v>
      </c>
      <c r="J65" s="19">
        <v>0</v>
      </c>
      <c r="K65" s="35">
        <f t="shared" si="18"/>
        <v>-16047.5</v>
      </c>
    </row>
    <row r="66" spans="1:11" ht="18.75" customHeight="1">
      <c r="A66" s="12" t="s">
        <v>56</v>
      </c>
      <c r="B66" s="47">
        <v>-58287.39</v>
      </c>
      <c r="C66" s="47">
        <v>-9806.19</v>
      </c>
      <c r="D66" s="47">
        <v>-22715.69</v>
      </c>
      <c r="E66" s="47">
        <v>-90842.26</v>
      </c>
      <c r="F66" s="47">
        <v>-72095.71</v>
      </c>
      <c r="G66" s="47">
        <v>-67748.02</v>
      </c>
      <c r="H66" s="35">
        <v>-10</v>
      </c>
      <c r="I66" s="19">
        <v>0</v>
      </c>
      <c r="J66" s="19">
        <v>0</v>
      </c>
      <c r="K66" s="35">
        <f t="shared" si="18"/>
        <v>-321505.26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-17237.739999999998</v>
      </c>
      <c r="C68" s="35">
        <f t="shared" si="20"/>
        <v>-24784.56</v>
      </c>
      <c r="D68" s="35">
        <f t="shared" si="20"/>
        <v>-24552.239999999998</v>
      </c>
      <c r="E68" s="35">
        <f t="shared" si="20"/>
        <v>-28480.989999999998</v>
      </c>
      <c r="F68" s="35">
        <f t="shared" si="20"/>
        <v>-22786.47</v>
      </c>
      <c r="G68" s="35">
        <f t="shared" si="20"/>
        <v>-32792.61</v>
      </c>
      <c r="H68" s="35">
        <f t="shared" si="20"/>
        <v>-15696.16</v>
      </c>
      <c r="I68" s="35">
        <f t="shared" si="20"/>
        <v>-44541.46</v>
      </c>
      <c r="J68" s="35">
        <f t="shared" si="20"/>
        <v>-27188.04</v>
      </c>
      <c r="K68" s="35">
        <f t="shared" si="18"/>
        <v>-238060.27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-1643.52</v>
      </c>
      <c r="C91" s="35">
        <v>-1990.2</v>
      </c>
      <c r="D91" s="35">
        <v>-1951.68</v>
      </c>
      <c r="E91" s="35">
        <v>-1211.24</v>
      </c>
      <c r="F91" s="35">
        <v>-1741.96</v>
      </c>
      <c r="G91" s="35">
        <v>-1348.2</v>
      </c>
      <c r="H91" s="35">
        <v>-308.16</v>
      </c>
      <c r="I91" s="35">
        <v>0</v>
      </c>
      <c r="J91" s="35">
        <v>-980.12</v>
      </c>
      <c r="K91" s="35">
        <f t="shared" si="18"/>
        <v>-11175.080000000002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-12262.49</v>
      </c>
      <c r="F92" s="19">
        <v>0</v>
      </c>
      <c r="G92" s="19">
        <v>0</v>
      </c>
      <c r="H92" s="19">
        <v>0</v>
      </c>
      <c r="I92" s="48">
        <v>-6935.31</v>
      </c>
      <c r="J92" s="48">
        <v>-15055.59</v>
      </c>
      <c r="K92" s="48">
        <f t="shared" si="18"/>
        <v>-34253.39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1179170.97</v>
      </c>
      <c r="C97" s="24">
        <f t="shared" si="21"/>
        <v>1824843.8699999999</v>
      </c>
      <c r="D97" s="24">
        <f t="shared" si="21"/>
        <v>2294676.9499999997</v>
      </c>
      <c r="E97" s="24">
        <f t="shared" si="21"/>
        <v>1169733.0799999998</v>
      </c>
      <c r="F97" s="24">
        <f t="shared" si="21"/>
        <v>1589736.32</v>
      </c>
      <c r="G97" s="24">
        <f t="shared" si="21"/>
        <v>2338769.22</v>
      </c>
      <c r="H97" s="24">
        <f t="shared" si="21"/>
        <v>1195691.3100000003</v>
      </c>
      <c r="I97" s="24">
        <f>+I98+I99</f>
        <v>461769.74999999994</v>
      </c>
      <c r="J97" s="24">
        <f>+J98+J99</f>
        <v>726444.7</v>
      </c>
      <c r="K97" s="48">
        <f>SUM(B97:J97)</f>
        <v>12780836.17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1161683.45</v>
      </c>
      <c r="C98" s="24">
        <f t="shared" si="22"/>
        <v>1802702.73</v>
      </c>
      <c r="D98" s="24">
        <f t="shared" si="22"/>
        <v>2269277.76</v>
      </c>
      <c r="E98" s="24">
        <f t="shared" si="22"/>
        <v>1148712.89</v>
      </c>
      <c r="F98" s="24">
        <f t="shared" si="22"/>
        <v>1568155.8800000001</v>
      </c>
      <c r="G98" s="24">
        <f t="shared" si="22"/>
        <v>2310927.0300000003</v>
      </c>
      <c r="H98" s="24">
        <f t="shared" si="22"/>
        <v>1177469.9500000002</v>
      </c>
      <c r="I98" s="24">
        <f t="shared" si="22"/>
        <v>461769.74999999994</v>
      </c>
      <c r="J98" s="24">
        <f t="shared" si="22"/>
        <v>713253.33</v>
      </c>
      <c r="K98" s="48">
        <f>SUM(B98:J98)</f>
        <v>12613952.769999998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12780836.189999996</v>
      </c>
      <c r="L105" s="54"/>
    </row>
    <row r="106" spans="1:11" ht="18.75" customHeight="1">
      <c r="A106" s="26" t="s">
        <v>74</v>
      </c>
      <c r="B106" s="27">
        <v>158446.35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158446.35</v>
      </c>
    </row>
    <row r="107" spans="1:11" ht="18.75" customHeight="1">
      <c r="A107" s="26" t="s">
        <v>75</v>
      </c>
      <c r="B107" s="27">
        <v>1020724.62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1020724.62</v>
      </c>
    </row>
    <row r="108" spans="1:11" ht="18.75" customHeight="1">
      <c r="A108" s="26" t="s">
        <v>76</v>
      </c>
      <c r="B108" s="40">
        <v>0</v>
      </c>
      <c r="C108" s="27">
        <f>+C97</f>
        <v>1824843.8699999999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1824843.8699999999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2294676.9499999997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2294676.9499999997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1169733.0799999998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1169733.0799999998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288706.89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288706.89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549261.83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549261.83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751767.6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751767.6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686035.98</v>
      </c>
      <c r="H114" s="40">
        <v>0</v>
      </c>
      <c r="I114" s="40">
        <v>0</v>
      </c>
      <c r="J114" s="40">
        <v>0</v>
      </c>
      <c r="K114" s="41">
        <f t="shared" si="24"/>
        <v>686035.98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54813.79</v>
      </c>
      <c r="H115" s="40">
        <v>0</v>
      </c>
      <c r="I115" s="40">
        <v>0</v>
      </c>
      <c r="J115" s="40">
        <v>0</v>
      </c>
      <c r="K115" s="41">
        <f t="shared" si="24"/>
        <v>54813.79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361746.57</v>
      </c>
      <c r="H116" s="40">
        <v>0</v>
      </c>
      <c r="I116" s="40">
        <v>0</v>
      </c>
      <c r="J116" s="40">
        <v>0</v>
      </c>
      <c r="K116" s="41">
        <f t="shared" si="24"/>
        <v>361746.57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333286.67</v>
      </c>
      <c r="H117" s="40">
        <v>0</v>
      </c>
      <c r="I117" s="40">
        <v>0</v>
      </c>
      <c r="J117" s="40">
        <v>0</v>
      </c>
      <c r="K117" s="41">
        <f t="shared" si="24"/>
        <v>333286.67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902886.23</v>
      </c>
      <c r="H118" s="40">
        <v>0</v>
      </c>
      <c r="I118" s="40">
        <v>0</v>
      </c>
      <c r="J118" s="40">
        <v>0</v>
      </c>
      <c r="K118" s="41">
        <f t="shared" si="24"/>
        <v>902886.23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444814.95</v>
      </c>
      <c r="I119" s="40">
        <v>0</v>
      </c>
      <c r="J119" s="40">
        <v>0</v>
      </c>
      <c r="K119" s="41">
        <f t="shared" si="24"/>
        <v>444814.95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750876.36</v>
      </c>
      <c r="I120" s="40">
        <v>0</v>
      </c>
      <c r="J120" s="40">
        <v>0</v>
      </c>
      <c r="K120" s="41">
        <f t="shared" si="24"/>
        <v>750876.36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461769.75</v>
      </c>
      <c r="J121" s="40">
        <v>0</v>
      </c>
      <c r="K121" s="41">
        <f t="shared" si="24"/>
        <v>461769.75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726444.7</v>
      </c>
      <c r="K122" s="44">
        <f t="shared" si="24"/>
        <v>726444.7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2015-02-13T16:55:37Z</dcterms:modified>
  <cp:category/>
  <cp:version/>
  <cp:contentType/>
  <cp:contentStatus/>
</cp:coreProperties>
</file>