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<sst xmlns="http://schemas.openxmlformats.org/spreadsheetml/2006/main" count="126" uniqueCount="126">
  <si>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</si>
  <si>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</si>
  <si>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</si>
  <si>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</si>
  <si>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</si>
  <si>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</si>
  <si>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</si>
  <si>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</si>
  <si>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</si>
  <si>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</si>
  <si>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</si>
  <si>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</si>
  <si>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</si>
  <si>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</si>
  <si>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</si>
  <si>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</si>
  <si>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</si>
  <si>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</si>
  <si>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</si>
  <si>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</si>
  <si>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</si>
  <si>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</si>
  <si>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</si>
  <si>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</si>
  <si>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</si>
  <si>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</si>
  <si>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</si>
  <si>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</si>
  <si>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</si>
  <si>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</si>
  <si>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</si>
  <si>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</si>
  <si>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</si>
  <si>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</si>
  <si>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</si>
  <si>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</si>
  <si>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</si>
  <si>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</si>
  <si>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</si>
  <si>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</si>
  <si>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</si>
  <si>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</si>
  <si>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</si>
  <si>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</si>
  <si>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</si>
  <si>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</si>
  <si>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</si>
  <si>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</si>
  <si>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</si>
  <si>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</si>
  <si>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</si>
  <si>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</si>
  <si>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</si>
  <si>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</si>
  <si>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</si>
  <si>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</si>
  <si>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</si>
  <si>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</si>
  <si>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</si>
  <si>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</si>
  <si>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</si>
  <si>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</si>
  <si>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</si>
  <si>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</si>
  <si>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</si>
  <si>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</si>
  <si>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</si>
  <si>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</si>
  <si>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</si>
  <si>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</si>
  <si>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</si>
  <si>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</si>
  <si>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</si>
  <si>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</si>
  <si>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</si>
  <si>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</si>
  <si>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</si>
  <si>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</si>
  <si>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</si>
  <si>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</si>
  <si>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</si>
  <si>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</si>
  <si>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</si>
  <si>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</si>
  <si>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</si>
  <si>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</si>
  <si>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</si>
  <si>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</si>
  <si>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</si>
  <si>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</si>
  <si>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</si>
  <si>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</si>
  <si>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</si>
  <si>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</si>
  <si>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</si>
  <si>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</si>
  <si>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</si>
  <si>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</si>
  <si>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</si>
  <si>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</si>
  <si>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</si>
  <si>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</si>
  <si>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</si>
  <si>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</si>
  <si>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</si>
  <si>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</si>
  <si>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</si>
  <si>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</si>
  <si>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</si>
  <si>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</si>
  <si>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</si>
  <si>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</si>
  <si>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</si>
  <si>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</si>
  <si>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</si>
  <si>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</si>
  <si>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</si>
  <si>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</si>
  <si>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</si>
  <si>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</si>
  <si>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</si>
  <si>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</si>
  <si>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</si>
  <si>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</si>
  <si>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</si>
  <si>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07/02/15 - VENCIMENTO 13/02/15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</si>
</sst>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320688</v>
      </c>
      <c r="C7" s="9">
        <f t="shared" si="0"/>
        <v>426280</v>
      </c>
      <c r="D7" s="9">
        <f t="shared" si="0"/>
        <v>513181</v>
      </c>
      <c r="E7" s="9">
        <f t="shared" si="0"/>
        <v>289123</v>
      </c>
      <c r="F7" s="9">
        <f t="shared" si="0"/>
        <v>420720</v>
      </c>
      <c r="G7" s="9">
        <f t="shared" si="0"/>
        <v>657896</v>
      </c>
      <c r="H7" s="9">
        <f t="shared" si="0"/>
        <v>278162</v>
      </c>
      <c r="I7" s="9">
        <f t="shared" si="0"/>
        <v>62324</v>
      </c>
      <c r="J7" s="9">
        <f t="shared" si="0"/>
        <v>192170</v>
      </c>
      <c r="K7" s="9">
        <f t="shared" si="0"/>
        <v>3160544</v>
      </c>
      <c r="L7" s="52"/>
    </row>
    <row r="8" spans="1:11" ht="17.25" customHeight="1">
      <c r="A8" s="10" t="s">
        <v>103</v>
      </c>
      <c r="B8" s="11">
        <f>B9+B12+B16</f>
        <v>187705</v>
      </c>
      <c r="C8" s="11">
        <f aca="true" t="shared" si="1" ref="C8:J8">C9+C12+C16</f>
        <v>259798</v>
      </c>
      <c r="D8" s="11">
        <f t="shared" si="1"/>
        <v>293923</v>
      </c>
      <c r="E8" s="11">
        <f t="shared" si="1"/>
        <v>173728</v>
      </c>
      <c r="F8" s="11">
        <f t="shared" si="1"/>
        <v>230233</v>
      </c>
      <c r="G8" s="11">
        <f t="shared" si="1"/>
        <v>354207</v>
      </c>
      <c r="H8" s="11">
        <f t="shared" si="1"/>
        <v>175792</v>
      </c>
      <c r="I8" s="11">
        <f t="shared" si="1"/>
        <v>33440</v>
      </c>
      <c r="J8" s="11">
        <f t="shared" si="1"/>
        <v>109179</v>
      </c>
      <c r="K8" s="11">
        <f>SUM(B8:J8)</f>
        <v>1818005</v>
      </c>
    </row>
    <row r="9" spans="1:11" ht="17.25" customHeight="1">
      <c r="A9" s="15" t="s">
        <v>17</v>
      </c>
      <c r="B9" s="13">
        <f>+B10+B11</f>
        <v>39361</v>
      </c>
      <c r="C9" s="13">
        <f aca="true" t="shared" si="2" ref="C9:J9">+C10+C11</f>
        <v>57336</v>
      </c>
      <c r="D9" s="13">
        <f t="shared" si="2"/>
        <v>57752</v>
      </c>
      <c r="E9" s="13">
        <f t="shared" si="2"/>
        <v>35758</v>
      </c>
      <c r="F9" s="13">
        <f t="shared" si="2"/>
        <v>38219</v>
      </c>
      <c r="G9" s="13">
        <f t="shared" si="2"/>
        <v>44902</v>
      </c>
      <c r="H9" s="13">
        <f t="shared" si="2"/>
        <v>41270</v>
      </c>
      <c r="I9" s="13">
        <f t="shared" si="2"/>
        <v>8206</v>
      </c>
      <c r="J9" s="13">
        <f t="shared" si="2"/>
        <v>19295</v>
      </c>
      <c r="K9" s="11">
        <f>SUM(B9:J9)</f>
        <v>342099</v>
      </c>
    </row>
    <row r="10" spans="1:11" ht="17.25" customHeight="1">
      <c r="A10" s="29" t="s">
        <v>18</v>
      </c>
      <c r="B10" s="13">
        <v>39361</v>
      </c>
      <c r="C10" s="13">
        <v>57336</v>
      </c>
      <c r="D10" s="13">
        <v>57752</v>
      </c>
      <c r="E10" s="13">
        <v>35758</v>
      </c>
      <c r="F10" s="13">
        <v>38219</v>
      </c>
      <c r="G10" s="13">
        <v>44902</v>
      </c>
      <c r="H10" s="13">
        <v>41270</v>
      </c>
      <c r="I10" s="13">
        <v>8206</v>
      </c>
      <c r="J10" s="13">
        <v>19295</v>
      </c>
      <c r="K10" s="11">
        <f>SUM(B10:J10)</f>
        <v>342099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143295</v>
      </c>
      <c r="C12" s="17">
        <f t="shared" si="3"/>
        <v>195344</v>
      </c>
      <c r="D12" s="17">
        <f t="shared" si="3"/>
        <v>228805</v>
      </c>
      <c r="E12" s="17">
        <f t="shared" si="3"/>
        <v>133336</v>
      </c>
      <c r="F12" s="17">
        <f t="shared" si="3"/>
        <v>185594</v>
      </c>
      <c r="G12" s="17">
        <f t="shared" si="3"/>
        <v>299374</v>
      </c>
      <c r="H12" s="17">
        <f t="shared" si="3"/>
        <v>130124</v>
      </c>
      <c r="I12" s="17">
        <f t="shared" si="3"/>
        <v>24232</v>
      </c>
      <c r="J12" s="17">
        <f t="shared" si="3"/>
        <v>87086</v>
      </c>
      <c r="K12" s="11">
        <f aca="true" t="shared" si="4" ref="K12:K27">SUM(B12:J12)</f>
        <v>1427190</v>
      </c>
    </row>
    <row r="13" spans="1:13" ht="17.25" customHeight="1">
      <c r="A13" s="14" t="s">
        <v>20</v>
      </c>
      <c r="B13" s="13">
        <v>72121</v>
      </c>
      <c r="C13" s="13">
        <v>105477</v>
      </c>
      <c r="D13" s="13">
        <v>123646</v>
      </c>
      <c r="E13" s="13">
        <v>72259</v>
      </c>
      <c r="F13" s="13">
        <v>96675</v>
      </c>
      <c r="G13" s="13">
        <v>146266</v>
      </c>
      <c r="H13" s="13">
        <v>64533</v>
      </c>
      <c r="I13" s="13">
        <v>14226</v>
      </c>
      <c r="J13" s="13">
        <v>47044</v>
      </c>
      <c r="K13" s="11">
        <f t="shared" si="4"/>
        <v>742247</v>
      </c>
      <c r="L13" s="52"/>
      <c r="M13" s="53"/>
    </row>
    <row r="14" spans="1:12" ht="17.25" customHeight="1">
      <c r="A14" s="14" t="s">
        <v>21</v>
      </c>
      <c r="B14" s="13">
        <v>66534</v>
      </c>
      <c r="C14" s="13">
        <v>83366</v>
      </c>
      <c r="D14" s="13">
        <v>98593</v>
      </c>
      <c r="E14" s="13">
        <v>57048</v>
      </c>
      <c r="F14" s="13">
        <v>83776</v>
      </c>
      <c r="G14" s="13">
        <v>146418</v>
      </c>
      <c r="H14" s="13">
        <v>61471</v>
      </c>
      <c r="I14" s="13">
        <v>9202</v>
      </c>
      <c r="J14" s="13">
        <v>37773</v>
      </c>
      <c r="K14" s="11">
        <f t="shared" si="4"/>
        <v>644181</v>
      </c>
      <c r="L14" s="52"/>
    </row>
    <row r="15" spans="1:11" ht="17.25" customHeight="1">
      <c r="A15" s="14" t="s">
        <v>22</v>
      </c>
      <c r="B15" s="13">
        <v>4640</v>
      </c>
      <c r="C15" s="13">
        <v>6501</v>
      </c>
      <c r="D15" s="13">
        <v>6566</v>
      </c>
      <c r="E15" s="13">
        <v>4029</v>
      </c>
      <c r="F15" s="13">
        <v>5143</v>
      </c>
      <c r="G15" s="13">
        <v>6690</v>
      </c>
      <c r="H15" s="13">
        <v>4120</v>
      </c>
      <c r="I15" s="13">
        <v>804</v>
      </c>
      <c r="J15" s="13">
        <v>2269</v>
      </c>
      <c r="K15" s="11">
        <f t="shared" si="4"/>
        <v>40762</v>
      </c>
    </row>
    <row r="16" spans="1:11" ht="17.25" customHeight="1">
      <c r="A16" s="15" t="s">
        <v>99</v>
      </c>
      <c r="B16" s="13">
        <f>B17+B18+B19</f>
        <v>5049</v>
      </c>
      <c r="C16" s="13">
        <f aca="true" t="shared" si="5" ref="C16:J16">C17+C18+C19</f>
        <v>7118</v>
      </c>
      <c r="D16" s="13">
        <f t="shared" si="5"/>
        <v>7366</v>
      </c>
      <c r="E16" s="13">
        <f t="shared" si="5"/>
        <v>4634</v>
      </c>
      <c r="F16" s="13">
        <f t="shared" si="5"/>
        <v>6420</v>
      </c>
      <c r="G16" s="13">
        <f t="shared" si="5"/>
        <v>9931</v>
      </c>
      <c r="H16" s="13">
        <f t="shared" si="5"/>
        <v>4398</v>
      </c>
      <c r="I16" s="13">
        <f t="shared" si="5"/>
        <v>1002</v>
      </c>
      <c r="J16" s="13">
        <f t="shared" si="5"/>
        <v>2798</v>
      </c>
      <c r="K16" s="11">
        <f t="shared" si="4"/>
        <v>48716</v>
      </c>
    </row>
    <row r="17" spans="1:11" ht="17.25" customHeight="1">
      <c r="A17" s="14" t="s">
        <v>100</v>
      </c>
      <c r="B17" s="13">
        <v>3871</v>
      </c>
      <c r="C17" s="13">
        <v>5574</v>
      </c>
      <c r="D17" s="13">
        <v>5783</v>
      </c>
      <c r="E17" s="13">
        <v>3629</v>
      </c>
      <c r="F17" s="13">
        <v>5111</v>
      </c>
      <c r="G17" s="13">
        <v>7801</v>
      </c>
      <c r="H17" s="13">
        <v>3609</v>
      </c>
      <c r="I17" s="13">
        <v>814</v>
      </c>
      <c r="J17" s="13">
        <v>2230</v>
      </c>
      <c r="K17" s="11">
        <f t="shared" si="4"/>
        <v>38422</v>
      </c>
    </row>
    <row r="18" spans="1:11" ht="17.25" customHeight="1">
      <c r="A18" s="14" t="s">
        <v>101</v>
      </c>
      <c r="B18" s="13">
        <v>322</v>
      </c>
      <c r="C18" s="13">
        <v>448</v>
      </c>
      <c r="D18" s="13">
        <v>412</v>
      </c>
      <c r="E18" s="13">
        <v>376</v>
      </c>
      <c r="F18" s="13">
        <v>429</v>
      </c>
      <c r="G18" s="13">
        <v>901</v>
      </c>
      <c r="H18" s="13">
        <v>304</v>
      </c>
      <c r="I18" s="13">
        <v>52</v>
      </c>
      <c r="J18" s="13">
        <v>175</v>
      </c>
      <c r="K18" s="11">
        <f t="shared" si="4"/>
        <v>3419</v>
      </c>
    </row>
    <row r="19" spans="1:11" ht="17.25" customHeight="1">
      <c r="A19" s="14" t="s">
        <v>102</v>
      </c>
      <c r="B19" s="13">
        <v>856</v>
      </c>
      <c r="C19" s="13">
        <v>1096</v>
      </c>
      <c r="D19" s="13">
        <v>1171</v>
      </c>
      <c r="E19" s="13">
        <v>629</v>
      </c>
      <c r="F19" s="13">
        <v>880</v>
      </c>
      <c r="G19" s="13">
        <v>1229</v>
      </c>
      <c r="H19" s="13">
        <v>485</v>
      </c>
      <c r="I19" s="13">
        <v>136</v>
      </c>
      <c r="J19" s="13">
        <v>393</v>
      </c>
      <c r="K19" s="11">
        <f t="shared" si="4"/>
        <v>6875</v>
      </c>
    </row>
    <row r="20" spans="1:11" ht="17.25" customHeight="1">
      <c r="A20" s="16" t="s">
        <v>23</v>
      </c>
      <c r="B20" s="11">
        <f>+B21+B22+B23</f>
        <v>102286</v>
      </c>
      <c r="C20" s="11">
        <f aca="true" t="shared" si="6" ref="C20:J20">+C21+C22+C23</f>
        <v>119811</v>
      </c>
      <c r="D20" s="11">
        <f t="shared" si="6"/>
        <v>158474</v>
      </c>
      <c r="E20" s="11">
        <f t="shared" si="6"/>
        <v>83955</v>
      </c>
      <c r="F20" s="11">
        <f t="shared" si="6"/>
        <v>150581</v>
      </c>
      <c r="G20" s="11">
        <f t="shared" si="6"/>
        <v>258858</v>
      </c>
      <c r="H20" s="11">
        <f t="shared" si="6"/>
        <v>79430</v>
      </c>
      <c r="I20" s="11">
        <f t="shared" si="6"/>
        <v>19480</v>
      </c>
      <c r="J20" s="11">
        <f t="shared" si="6"/>
        <v>56473</v>
      </c>
      <c r="K20" s="11">
        <f t="shared" si="4"/>
        <v>1029348</v>
      </c>
    </row>
    <row r="21" spans="1:12" ht="17.25" customHeight="1">
      <c r="A21" s="12" t="s">
        <v>24</v>
      </c>
      <c r="B21" s="13">
        <v>56466</v>
      </c>
      <c r="C21" s="13">
        <v>72668</v>
      </c>
      <c r="D21" s="13">
        <v>94691</v>
      </c>
      <c r="E21" s="13">
        <v>50595</v>
      </c>
      <c r="F21" s="13">
        <v>85610</v>
      </c>
      <c r="G21" s="13">
        <v>134402</v>
      </c>
      <c r="H21" s="13">
        <v>44793</v>
      </c>
      <c r="I21" s="13">
        <v>12490</v>
      </c>
      <c r="J21" s="13">
        <v>33218</v>
      </c>
      <c r="K21" s="11">
        <f t="shared" si="4"/>
        <v>584933</v>
      </c>
      <c r="L21" s="52"/>
    </row>
    <row r="22" spans="1:12" ht="17.25" customHeight="1">
      <c r="A22" s="12" t="s">
        <v>25</v>
      </c>
      <c r="B22" s="13">
        <v>43027</v>
      </c>
      <c r="C22" s="13">
        <v>43928</v>
      </c>
      <c r="D22" s="13">
        <v>60142</v>
      </c>
      <c r="E22" s="13">
        <v>31503</v>
      </c>
      <c r="F22" s="13">
        <v>61753</v>
      </c>
      <c r="G22" s="13">
        <v>119710</v>
      </c>
      <c r="H22" s="13">
        <v>32833</v>
      </c>
      <c r="I22" s="13">
        <v>6508</v>
      </c>
      <c r="J22" s="13">
        <v>22087</v>
      </c>
      <c r="K22" s="11">
        <f t="shared" si="4"/>
        <v>421491</v>
      </c>
      <c r="L22" s="52"/>
    </row>
    <row r="23" spans="1:11" ht="17.25" customHeight="1">
      <c r="A23" s="12" t="s">
        <v>26</v>
      </c>
      <c r="B23" s="13">
        <v>2793</v>
      </c>
      <c r="C23" s="13">
        <v>3215</v>
      </c>
      <c r="D23" s="13">
        <v>3641</v>
      </c>
      <c r="E23" s="13">
        <v>1857</v>
      </c>
      <c r="F23" s="13">
        <v>3218</v>
      </c>
      <c r="G23" s="13">
        <v>4746</v>
      </c>
      <c r="H23" s="13">
        <v>1804</v>
      </c>
      <c r="I23" s="13">
        <v>482</v>
      </c>
      <c r="J23" s="13">
        <v>1168</v>
      </c>
      <c r="K23" s="11">
        <f t="shared" si="4"/>
        <v>22924</v>
      </c>
    </row>
    <row r="24" spans="1:11" ht="17.25" customHeight="1">
      <c r="A24" s="16" t="s">
        <v>27</v>
      </c>
      <c r="B24" s="13">
        <v>30697</v>
      </c>
      <c r="C24" s="13">
        <v>46671</v>
      </c>
      <c r="D24" s="13">
        <v>60784</v>
      </c>
      <c r="E24" s="13">
        <v>31440</v>
      </c>
      <c r="F24" s="13">
        <v>39906</v>
      </c>
      <c r="G24" s="13">
        <v>44831</v>
      </c>
      <c r="H24" s="13">
        <v>20933</v>
      </c>
      <c r="I24" s="13">
        <v>9404</v>
      </c>
      <c r="J24" s="13">
        <v>26518</v>
      </c>
      <c r="K24" s="11">
        <f t="shared" si="4"/>
        <v>311184</v>
      </c>
    </row>
    <row r="25" spans="1:12" ht="17.25" customHeight="1">
      <c r="A25" s="12" t="s">
        <v>28</v>
      </c>
      <c r="B25" s="13">
        <v>19646</v>
      </c>
      <c r="C25" s="13">
        <v>29869</v>
      </c>
      <c r="D25" s="13">
        <v>38902</v>
      </c>
      <c r="E25" s="13">
        <v>20122</v>
      </c>
      <c r="F25" s="13">
        <v>25540</v>
      </c>
      <c r="G25" s="13">
        <v>28692</v>
      </c>
      <c r="H25" s="13">
        <v>13397</v>
      </c>
      <c r="I25" s="13">
        <v>6019</v>
      </c>
      <c r="J25" s="13">
        <v>16972</v>
      </c>
      <c r="K25" s="11">
        <f t="shared" si="4"/>
        <v>199159</v>
      </c>
      <c r="L25" s="52"/>
    </row>
    <row r="26" spans="1:12" ht="17.25" customHeight="1">
      <c r="A26" s="12" t="s">
        <v>29</v>
      </c>
      <c r="B26" s="13">
        <v>11051</v>
      </c>
      <c r="C26" s="13">
        <v>16802</v>
      </c>
      <c r="D26" s="13">
        <v>21882</v>
      </c>
      <c r="E26" s="13">
        <v>11318</v>
      </c>
      <c r="F26" s="13">
        <v>14366</v>
      </c>
      <c r="G26" s="13">
        <v>16139</v>
      </c>
      <c r="H26" s="13">
        <v>7536</v>
      </c>
      <c r="I26" s="13">
        <v>3385</v>
      </c>
      <c r="J26" s="13">
        <v>9546</v>
      </c>
      <c r="K26" s="11">
        <f t="shared" si="4"/>
        <v>112025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2007</v>
      </c>
      <c r="I27" s="11">
        <v>0</v>
      </c>
      <c r="J27" s="11">
        <v>0</v>
      </c>
      <c r="K27" s="11">
        <f t="shared" si="4"/>
        <v>2007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2.41104262</v>
      </c>
      <c r="C29" s="60">
        <f aca="true" t="shared" si="7" ref="C29:J29">SUM(C30:C33)</f>
        <v>2.7504832799999996</v>
      </c>
      <c r="D29" s="60">
        <f t="shared" si="7"/>
        <v>3.09701934</v>
      </c>
      <c r="E29" s="60">
        <f t="shared" si="7"/>
        <v>2.6337126200000003</v>
      </c>
      <c r="F29" s="60">
        <f t="shared" si="7"/>
        <v>2.55626004</v>
      </c>
      <c r="G29" s="60">
        <f t="shared" si="7"/>
        <v>2.19835332</v>
      </c>
      <c r="H29" s="60">
        <f t="shared" si="7"/>
        <v>2.5204105</v>
      </c>
      <c r="I29" s="60">
        <f t="shared" si="7"/>
        <v>4.473838</v>
      </c>
      <c r="J29" s="60">
        <f t="shared" si="7"/>
        <v>2.65575131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-0.00265738</v>
      </c>
      <c r="C32" s="62">
        <v>-0.00262272</v>
      </c>
      <c r="D32" s="62">
        <v>-0.00248066</v>
      </c>
      <c r="E32" s="62">
        <v>-0.00228738</v>
      </c>
      <c r="F32" s="62">
        <v>-0.00273996</v>
      </c>
      <c r="G32" s="62">
        <v>-0.00304668</v>
      </c>
      <c r="H32" s="62">
        <v>-0.0037895</v>
      </c>
      <c r="I32" s="62">
        <v>-0.006862</v>
      </c>
      <c r="J32" s="62">
        <v>-0.00094869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25696.83</v>
      </c>
      <c r="I35" s="19">
        <v>0</v>
      </c>
      <c r="J35" s="19">
        <v>0</v>
      </c>
      <c r="K35" s="23">
        <f>SUM(B35:J35)</f>
        <v>25696.83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2212.76</v>
      </c>
      <c r="C39" s="23">
        <f aca="true" t="shared" si="8" ref="C39:J39">+C43</f>
        <v>2923.24</v>
      </c>
      <c r="D39" s="23">
        <f t="shared" si="8"/>
        <v>2816.24</v>
      </c>
      <c r="E39" s="19">
        <f t="shared" si="8"/>
        <v>1720.56</v>
      </c>
      <c r="F39" s="23">
        <f t="shared" si="8"/>
        <v>3030.24</v>
      </c>
      <c r="G39" s="23">
        <f t="shared" si="8"/>
        <v>5174.52</v>
      </c>
      <c r="H39" s="23">
        <f t="shared" si="8"/>
        <v>2948.92</v>
      </c>
      <c r="I39" s="23">
        <f t="shared" si="8"/>
        <v>1065.72</v>
      </c>
      <c r="J39" s="23">
        <f t="shared" si="8"/>
        <v>1065.72</v>
      </c>
      <c r="K39" s="23">
        <f aca="true" t="shared" si="9" ref="K39:K44">SUM(B39:J39)</f>
        <v>22957.92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2212.76</v>
      </c>
      <c r="C43" s="65">
        <f>ROUND(C44*C45,2)</f>
        <v>2923.24</v>
      </c>
      <c r="D43" s="65">
        <f aca="true" t="shared" si="10" ref="D43:J43">ROUND(D44*D45,2)</f>
        <v>2816.24</v>
      </c>
      <c r="E43" s="65">
        <f t="shared" si="10"/>
        <v>1720.56</v>
      </c>
      <c r="F43" s="65">
        <f t="shared" si="10"/>
        <v>3030.24</v>
      </c>
      <c r="G43" s="65">
        <f t="shared" si="10"/>
        <v>5174.52</v>
      </c>
      <c r="H43" s="65">
        <f t="shared" si="10"/>
        <v>2948.92</v>
      </c>
      <c r="I43" s="65">
        <f t="shared" si="10"/>
        <v>1065.72</v>
      </c>
      <c r="J43" s="65">
        <f t="shared" si="10"/>
        <v>1065.72</v>
      </c>
      <c r="K43" s="65">
        <f t="shared" si="9"/>
        <v>22957.92</v>
      </c>
    </row>
    <row r="44" spans="1:11" ht="17.25" customHeight="1">
      <c r="A44" s="66" t="s">
        <v>43</v>
      </c>
      <c r="B44" s="67">
        <v>517</v>
      </c>
      <c r="C44" s="67">
        <v>683</v>
      </c>
      <c r="D44" s="67">
        <v>658</v>
      </c>
      <c r="E44" s="67">
        <v>402</v>
      </c>
      <c r="F44" s="67">
        <v>708</v>
      </c>
      <c r="G44" s="67">
        <v>1209</v>
      </c>
      <c r="H44" s="67">
        <v>689</v>
      </c>
      <c r="I44" s="67">
        <v>249</v>
      </c>
      <c r="J44" s="67">
        <v>249</v>
      </c>
      <c r="K44" s="67">
        <f t="shared" si="9"/>
        <v>5364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792892.7200000001</v>
      </c>
      <c r="C47" s="22">
        <f aca="true" t="shared" si="11" ref="C47:H47">+C48+C56</f>
        <v>1197540.4</v>
      </c>
      <c r="D47" s="22">
        <f t="shared" si="11"/>
        <v>1617546.91</v>
      </c>
      <c r="E47" s="22">
        <f t="shared" si="11"/>
        <v>784207.65</v>
      </c>
      <c r="F47" s="22">
        <f t="shared" si="11"/>
        <v>1100080.4</v>
      </c>
      <c r="G47" s="22">
        <f t="shared" si="11"/>
        <v>1479304.56</v>
      </c>
      <c r="H47" s="22">
        <f t="shared" si="11"/>
        <v>747949.54</v>
      </c>
      <c r="I47" s="22">
        <f>+I48+I56</f>
        <v>279893.2</v>
      </c>
      <c r="J47" s="22">
        <f>+J48+J56</f>
        <v>524612.82</v>
      </c>
      <c r="K47" s="22">
        <f>SUM(B47:J47)</f>
        <v>8524028.200000001</v>
      </c>
    </row>
    <row r="48" spans="1:11" ht="17.25" customHeight="1">
      <c r="A48" s="16" t="s">
        <v>46</v>
      </c>
      <c r="B48" s="23">
        <f>SUM(B49:B55)</f>
        <v>775405.2000000001</v>
      </c>
      <c r="C48" s="23">
        <f aca="true" t="shared" si="12" ref="C48:H48">SUM(C49:C55)</f>
        <v>1175399.26</v>
      </c>
      <c r="D48" s="23">
        <f t="shared" si="12"/>
        <v>1592147.72</v>
      </c>
      <c r="E48" s="23">
        <f t="shared" si="12"/>
        <v>763187.4600000001</v>
      </c>
      <c r="F48" s="23">
        <f t="shared" si="12"/>
        <v>1078499.96</v>
      </c>
      <c r="G48" s="23">
        <f t="shared" si="12"/>
        <v>1451462.37</v>
      </c>
      <c r="H48" s="23">
        <f t="shared" si="12"/>
        <v>729728.18</v>
      </c>
      <c r="I48" s="23">
        <f>SUM(I49:I55)</f>
        <v>279893.2</v>
      </c>
      <c r="J48" s="23">
        <f>SUM(J49:J55)</f>
        <v>511421.44999999995</v>
      </c>
      <c r="K48" s="23">
        <f aca="true" t="shared" si="13" ref="K48:K56">SUM(B48:J48)</f>
        <v>8357144.8</v>
      </c>
    </row>
    <row r="49" spans="1:11" ht="17.25" customHeight="1">
      <c r="A49" s="34" t="s">
        <v>47</v>
      </c>
      <c r="B49" s="23">
        <f aca="true" t="shared" si="14" ref="B49:H49">ROUND(B30*B7,2)</f>
        <v>774044.63</v>
      </c>
      <c r="C49" s="23">
        <f t="shared" si="14"/>
        <v>1170991.16</v>
      </c>
      <c r="D49" s="23">
        <f t="shared" si="14"/>
        <v>1590604.51</v>
      </c>
      <c r="E49" s="23">
        <f t="shared" si="14"/>
        <v>762128.23</v>
      </c>
      <c r="F49" s="23">
        <f t="shared" si="14"/>
        <v>1076622.48</v>
      </c>
      <c r="G49" s="23">
        <f t="shared" si="14"/>
        <v>1448292.25</v>
      </c>
      <c r="H49" s="23">
        <f t="shared" si="14"/>
        <v>702136.52</v>
      </c>
      <c r="I49" s="23">
        <f>ROUND(I30*I7,2)</f>
        <v>279255.15</v>
      </c>
      <c r="J49" s="23">
        <f>ROUND(J30*J7,2)</f>
        <v>510538.04</v>
      </c>
      <c r="K49" s="23">
        <f t="shared" si="13"/>
        <v>8314612.97</v>
      </c>
    </row>
    <row r="50" spans="1:11" ht="17.25" customHeight="1">
      <c r="A50" s="34" t="s">
        <v>48</v>
      </c>
      <c r="B50" s="19">
        <v>0</v>
      </c>
      <c r="C50" s="23">
        <f>ROUND(C31*C7,2)</f>
        <v>2602.87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2602.87</v>
      </c>
    </row>
    <row r="51" spans="1:11" ht="17.25" customHeight="1">
      <c r="A51" s="68" t="s">
        <v>110</v>
      </c>
      <c r="B51" s="69">
        <f>ROUND(B32*B7,2)</f>
        <v>-852.19</v>
      </c>
      <c r="C51" s="69">
        <f>ROUND(C32*C7,2)</f>
        <v>-1118.01</v>
      </c>
      <c r="D51" s="69">
        <f aca="true" t="shared" si="15" ref="D51:J51">ROUND(D32*D7,2)</f>
        <v>-1273.03</v>
      </c>
      <c r="E51" s="69">
        <f t="shared" si="15"/>
        <v>-661.33</v>
      </c>
      <c r="F51" s="69">
        <f t="shared" si="15"/>
        <v>-1152.76</v>
      </c>
      <c r="G51" s="69">
        <f t="shared" si="15"/>
        <v>-2004.4</v>
      </c>
      <c r="H51" s="69">
        <f t="shared" si="15"/>
        <v>-1054.09</v>
      </c>
      <c r="I51" s="69">
        <f t="shared" si="15"/>
        <v>-427.67</v>
      </c>
      <c r="J51" s="69">
        <f t="shared" si="15"/>
        <v>-182.31</v>
      </c>
      <c r="K51" s="69">
        <f>SUM(B51:J51)</f>
        <v>-8725.789999999999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25696.83</v>
      </c>
      <c r="I53" s="31">
        <f>+I35</f>
        <v>0</v>
      </c>
      <c r="J53" s="31">
        <f>+J35</f>
        <v>0</v>
      </c>
      <c r="K53" s="23">
        <f t="shared" si="13"/>
        <v>25696.83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2212.76</v>
      </c>
      <c r="C55" s="36">
        <v>2923.24</v>
      </c>
      <c r="D55" s="36">
        <v>2816.24</v>
      </c>
      <c r="E55" s="19">
        <v>1720.56</v>
      </c>
      <c r="F55" s="36">
        <v>3030.24</v>
      </c>
      <c r="G55" s="36">
        <v>5174.52</v>
      </c>
      <c r="H55" s="36">
        <v>2948.92</v>
      </c>
      <c r="I55" s="36">
        <v>1065.72</v>
      </c>
      <c r="J55" s="19">
        <v>1065.72</v>
      </c>
      <c r="K55" s="23">
        <f t="shared" si="13"/>
        <v>22957.92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-139629.58</v>
      </c>
      <c r="C60" s="35">
        <f t="shared" si="16"/>
        <v>-203387.72</v>
      </c>
      <c r="D60" s="35">
        <f t="shared" si="16"/>
        <v>-205305.22</v>
      </c>
      <c r="E60" s="35">
        <f t="shared" si="16"/>
        <v>-132907.4</v>
      </c>
      <c r="F60" s="35">
        <f t="shared" si="16"/>
        <v>-136122.49</v>
      </c>
      <c r="G60" s="35">
        <f t="shared" si="16"/>
        <v>-158792.84</v>
      </c>
      <c r="H60" s="35">
        <f t="shared" si="16"/>
        <v>-144770.28</v>
      </c>
      <c r="I60" s="35">
        <f t="shared" si="16"/>
        <v>-34444.21</v>
      </c>
      <c r="J60" s="35">
        <f t="shared" si="16"/>
        <v>-78159.99</v>
      </c>
      <c r="K60" s="35">
        <f>SUM(B60:J60)</f>
        <v>-1233519.73</v>
      </c>
    </row>
    <row r="61" spans="1:11" ht="18.75" customHeight="1">
      <c r="A61" s="16" t="s">
        <v>78</v>
      </c>
      <c r="B61" s="35">
        <f aca="true" t="shared" si="17" ref="B61:J61">B62+B63+B64+B65+B66+B67</f>
        <v>-137763.5</v>
      </c>
      <c r="C61" s="35">
        <f t="shared" si="17"/>
        <v>-200676</v>
      </c>
      <c r="D61" s="35">
        <f t="shared" si="17"/>
        <v>-202132</v>
      </c>
      <c r="E61" s="35">
        <f t="shared" si="17"/>
        <v>-125153</v>
      </c>
      <c r="F61" s="35">
        <f t="shared" si="17"/>
        <v>-133766.5</v>
      </c>
      <c r="G61" s="35">
        <f t="shared" si="17"/>
        <v>-157157</v>
      </c>
      <c r="H61" s="35">
        <f t="shared" si="17"/>
        <v>-144445</v>
      </c>
      <c r="I61" s="35">
        <f t="shared" si="17"/>
        <v>-28721</v>
      </c>
      <c r="J61" s="35">
        <f t="shared" si="17"/>
        <v>-67532.5</v>
      </c>
      <c r="K61" s="35">
        <f aca="true" t="shared" si="18" ref="K61:K94">SUM(B61:J61)</f>
        <v>-1197346.5</v>
      </c>
    </row>
    <row r="62" spans="1:11" ht="18.75" customHeight="1">
      <c r="A62" s="12" t="s">
        <v>79</v>
      </c>
      <c r="B62" s="35">
        <f>-ROUND(B9*$D$3,2)</f>
        <v>-137763.5</v>
      </c>
      <c r="C62" s="35">
        <f aca="true" t="shared" si="19" ref="C62:J62">-ROUND(C9*$D$3,2)</f>
        <v>-200676</v>
      </c>
      <c r="D62" s="35">
        <f t="shared" si="19"/>
        <v>-202132</v>
      </c>
      <c r="E62" s="35">
        <f t="shared" si="19"/>
        <v>-125153</v>
      </c>
      <c r="F62" s="35">
        <f t="shared" si="19"/>
        <v>-133766.5</v>
      </c>
      <c r="G62" s="35">
        <f t="shared" si="19"/>
        <v>-157157</v>
      </c>
      <c r="H62" s="35">
        <f t="shared" si="19"/>
        <v>-144445</v>
      </c>
      <c r="I62" s="35">
        <f t="shared" si="19"/>
        <v>-28721</v>
      </c>
      <c r="J62" s="35">
        <f t="shared" si="19"/>
        <v>-67532.5</v>
      </c>
      <c r="K62" s="35">
        <f t="shared" si="18"/>
        <v>-1197346.5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-1866.08</v>
      </c>
      <c r="C68" s="35">
        <f t="shared" si="20"/>
        <v>-2711.72</v>
      </c>
      <c r="D68" s="35">
        <f t="shared" si="20"/>
        <v>-3173.2200000000003</v>
      </c>
      <c r="E68" s="35">
        <f t="shared" si="20"/>
        <v>-7754.4</v>
      </c>
      <c r="F68" s="35">
        <f t="shared" si="20"/>
        <v>-2355.99</v>
      </c>
      <c r="G68" s="35">
        <f t="shared" si="20"/>
        <v>-1635.84</v>
      </c>
      <c r="H68" s="35">
        <f t="shared" si="20"/>
        <v>-325.28</v>
      </c>
      <c r="I68" s="35">
        <f t="shared" si="20"/>
        <v>-5723.21</v>
      </c>
      <c r="J68" s="35">
        <f t="shared" si="20"/>
        <v>-10627.49</v>
      </c>
      <c r="K68" s="35">
        <f t="shared" si="18"/>
        <v>-36173.229999999996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-1182.14</v>
      </c>
      <c r="E71" s="19">
        <v>0</v>
      </c>
      <c r="F71" s="35">
        <v>-421.43</v>
      </c>
      <c r="G71" s="19">
        <v>0</v>
      </c>
      <c r="H71" s="19">
        <v>0</v>
      </c>
      <c r="I71" s="47">
        <v>-2196.56</v>
      </c>
      <c r="J71" s="19">
        <v>0</v>
      </c>
      <c r="K71" s="35">
        <f t="shared" si="18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f t="shared" si="18"/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f t="shared" si="18"/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-1866.08</v>
      </c>
      <c r="C91" s="35">
        <v>-2555.16</v>
      </c>
      <c r="D91" s="35">
        <v>-1973.08</v>
      </c>
      <c r="E91" s="35">
        <v>-1245.48</v>
      </c>
      <c r="F91" s="35">
        <v>-1934.56</v>
      </c>
      <c r="G91" s="35">
        <v>-1617.84</v>
      </c>
      <c r="H91" s="35">
        <v>-325.28</v>
      </c>
      <c r="I91" s="35">
        <v>0</v>
      </c>
      <c r="J91" s="35">
        <v>-1236.92</v>
      </c>
      <c r="K91" s="35">
        <f t="shared" si="18"/>
        <v>-12754.4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-6508.92</v>
      </c>
      <c r="F92" s="19">
        <v>0</v>
      </c>
      <c r="G92" s="19">
        <v>0</v>
      </c>
      <c r="H92" s="19">
        <v>0</v>
      </c>
      <c r="I92" s="48">
        <v>-3526.65</v>
      </c>
      <c r="J92" s="48">
        <v>-9390.57</v>
      </c>
      <c r="K92" s="48">
        <f t="shared" si="18"/>
        <v>-19426.14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653263.1400000001</v>
      </c>
      <c r="C97" s="24">
        <f t="shared" si="21"/>
        <v>994152.68</v>
      </c>
      <c r="D97" s="24">
        <f t="shared" si="21"/>
        <v>1412241.69</v>
      </c>
      <c r="E97" s="24">
        <f t="shared" si="21"/>
        <v>651300.25</v>
      </c>
      <c r="F97" s="24">
        <f t="shared" si="21"/>
        <v>963957.9099999999</v>
      </c>
      <c r="G97" s="24">
        <f t="shared" si="21"/>
        <v>1320511.72</v>
      </c>
      <c r="H97" s="24">
        <f t="shared" si="21"/>
        <v>603179.26</v>
      </c>
      <c r="I97" s="24">
        <f>+I98+I99</f>
        <v>245448.99000000002</v>
      </c>
      <c r="J97" s="24">
        <f>+J98+J99</f>
        <v>446452.82999999996</v>
      </c>
      <c r="K97" s="48">
        <f>SUM(B97:J97)</f>
        <v>7290508.47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635775.6200000001</v>
      </c>
      <c r="C98" s="24">
        <f t="shared" si="22"/>
        <v>972011.54</v>
      </c>
      <c r="D98" s="24">
        <f t="shared" si="22"/>
        <v>1386842.5</v>
      </c>
      <c r="E98" s="24">
        <f t="shared" si="22"/>
        <v>630280.06</v>
      </c>
      <c r="F98" s="24">
        <f t="shared" si="22"/>
        <v>942377.47</v>
      </c>
      <c r="G98" s="24">
        <f t="shared" si="22"/>
        <v>1292669.53</v>
      </c>
      <c r="H98" s="24">
        <f t="shared" si="22"/>
        <v>584957.9</v>
      </c>
      <c r="I98" s="24">
        <f t="shared" si="22"/>
        <v>245448.99000000002</v>
      </c>
      <c r="J98" s="24">
        <f t="shared" si="22"/>
        <v>433261.45999999996</v>
      </c>
      <c r="K98" s="48">
        <f>SUM(B98:J98)</f>
        <v>7123625.070000001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17487.52</v>
      </c>
      <c r="C99" s="24">
        <f t="shared" si="23"/>
        <v>22141.14</v>
      </c>
      <c r="D99" s="24">
        <f t="shared" si="23"/>
        <v>25399.19</v>
      </c>
      <c r="E99" s="24">
        <f t="shared" si="23"/>
        <v>21020.19</v>
      </c>
      <c r="F99" s="24">
        <f t="shared" si="23"/>
        <v>21580.44</v>
      </c>
      <c r="G99" s="24">
        <f t="shared" si="23"/>
        <v>27842.19</v>
      </c>
      <c r="H99" s="24">
        <f t="shared" si="23"/>
        <v>18221.36</v>
      </c>
      <c r="I99" s="19">
        <f t="shared" si="23"/>
        <v>0</v>
      </c>
      <c r="J99" s="24">
        <f t="shared" si="23"/>
        <v>13191.37</v>
      </c>
      <c r="K99" s="48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7290508.47</v>
      </c>
      <c r="L105" s="54"/>
    </row>
    <row r="106" spans="1:11" ht="18.75" customHeight="1">
      <c r="A106" s="26" t="s">
        <v>74</v>
      </c>
      <c r="B106" s="27">
        <v>88283.95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88283.95</v>
      </c>
    </row>
    <row r="107" spans="1:11" ht="18.75" customHeight="1">
      <c r="A107" s="26" t="s">
        <v>75</v>
      </c>
      <c r="B107" s="27">
        <v>564979.19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564979.19</v>
      </c>
    </row>
    <row r="108" spans="1:11" ht="18.75" customHeight="1">
      <c r="A108" s="26" t="s">
        <v>76</v>
      </c>
      <c r="B108" s="40">
        <v>0</v>
      </c>
      <c r="C108" s="27">
        <f>+C97</f>
        <v>994152.68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994152.68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1412241.69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1412241.69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651300.25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651300.25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177893.41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177893.41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337608.98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337608.98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448455.52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448455.52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411759.52</v>
      </c>
      <c r="H114" s="40">
        <v>0</v>
      </c>
      <c r="I114" s="40">
        <v>0</v>
      </c>
      <c r="J114" s="40">
        <v>0</v>
      </c>
      <c r="K114" s="41">
        <f t="shared" si="24"/>
        <v>411759.52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34448.64</v>
      </c>
      <c r="H115" s="40">
        <v>0</v>
      </c>
      <c r="I115" s="40">
        <v>0</v>
      </c>
      <c r="J115" s="40">
        <v>0</v>
      </c>
      <c r="K115" s="41">
        <f t="shared" si="24"/>
        <v>34448.64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209081.5</v>
      </c>
      <c r="H116" s="40">
        <v>0</v>
      </c>
      <c r="I116" s="40">
        <v>0</v>
      </c>
      <c r="J116" s="40">
        <v>0</v>
      </c>
      <c r="K116" s="41">
        <f t="shared" si="24"/>
        <v>209081.5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176198.37</v>
      </c>
      <c r="H117" s="40">
        <v>0</v>
      </c>
      <c r="I117" s="40">
        <v>0</v>
      </c>
      <c r="J117" s="40">
        <v>0</v>
      </c>
      <c r="K117" s="41">
        <f t="shared" si="24"/>
        <v>176198.37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489023.7</v>
      </c>
      <c r="H118" s="40">
        <v>0</v>
      </c>
      <c r="I118" s="40">
        <v>0</v>
      </c>
      <c r="J118" s="40">
        <v>0</v>
      </c>
      <c r="K118" s="41">
        <f t="shared" si="24"/>
        <v>489023.7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211181.92</v>
      </c>
      <c r="I119" s="40">
        <v>0</v>
      </c>
      <c r="J119" s="40">
        <v>0</v>
      </c>
      <c r="K119" s="41">
        <f t="shared" si="24"/>
        <v>211181.92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391997.33</v>
      </c>
      <c r="I120" s="40">
        <v>0</v>
      </c>
      <c r="J120" s="40">
        <v>0</v>
      </c>
      <c r="K120" s="41">
        <f t="shared" si="24"/>
        <v>391997.33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245448.99</v>
      </c>
      <c r="J121" s="40">
        <v>0</v>
      </c>
      <c r="K121" s="41">
        <f t="shared" si="24"/>
        <v>245448.99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446452.83</v>
      </c>
      <c r="K122" s="44">
        <f t="shared" si="24"/>
        <v>446452.83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2015-02-12T21:01:03Z</dcterms:modified>
  <cp:category/>
  <cp:version/>
  <cp:contentType/>
  <cp:contentStatus/>
</cp:coreProperties>
</file>