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<sst xmlns="http://schemas.openxmlformats.org/spreadsheetml/2006/main" count="130" uniqueCount="130">
  <si>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</si>
  <si>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</si>
  <si>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</si>
  <si>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</si>
  <si>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</si>
  <si>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</si>
  <si>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</si>
  <si>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</si>
  <si>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</si>
  <si>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</si>
  <si>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</si>
  <si>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</si>
  <si>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</si>
  <si>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</si>
  <si>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</si>
  <si>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</si>
  <si>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</si>
  <si>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</si>
  <si>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</si>
  <si>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</si>
  <si>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</si>
  <si>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</si>
  <si>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</si>
  <si>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</si>
  <si>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</si>
  <si>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</si>
  <si>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</si>
  <si>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</si>
  <si>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</si>
  <si>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</si>
  <si>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</si>
  <si>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</si>
  <si>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</si>
  <si>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</si>
  <si>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</si>
  <si>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</si>
  <si>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</si>
  <si>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</si>
  <si>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</si>
  <si>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</si>
  <si>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</si>
  <si>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</si>
  <si>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</si>
  <si>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</si>
  <si>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</si>
  <si>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</si>
  <si>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</si>
  <si>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</si>
  <si>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</si>
  <si>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</si>
  <si>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</si>
  <si>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</si>
  <si>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</si>
  <si>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</si>
  <si>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</si>
  <si>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</si>
  <si>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</si>
  <si>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</si>
  <si>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</si>
  <si>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</si>
  <si>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</si>
  <si>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</si>
  <si>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</si>
  <si>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</si>
  <si>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</si>
  <si>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</si>
  <si>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</si>
  <si>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</si>
  <si>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</si>
  <si>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</si>
  <si>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</si>
  <si>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</si>
  <si>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</si>
  <si>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</si>
  <si>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</si>
  <si>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</si>
  <si>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</si>
  <si>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</si>
  <si>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</si>
  <si>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</si>
  <si>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</si>
  <si>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</si>
  <si>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</si>
  <si>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</si>
  <si>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</si>
  <si>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</si>
  <si>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</si>
  <si>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</si>
  <si>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</si>
  <si>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</si>
  <si>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</si>
  <si>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</si>
  <si>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</si>
  <si>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</si>
  <si>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</si>
  <si>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</si>
  <si>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</si>
  <si>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</si>
  <si>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</si>
  <si>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</si>
  <si>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</si>
  <si>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</si>
  <si>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</si>
  <si>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</si>
  <si>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</si>
  <si>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</si>
  <si>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</si>
  <si>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</si>
  <si>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</si>
  <si>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</si>
  <si>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</si>
  <si>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</si>
  <si>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</si>
  <si>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</si>
  <si>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</si>
  <si>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</si>
  <si>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</si>
  <si>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</si>
  <si>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</si>
  <si>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</si>
  <si>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</si>
  <si>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</si>
  <si>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</si>
  <si>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</si>
  <si>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06/02/15 - VENCIMENTO 13/02/15</t>
  </si>
  <si>
    <t>6.3. Revisão de Remuneração pelo Transporte Coletivo  (1)</t>
  </si>
  <si>
    <t>Nota:</t>
  </si>
  <si>
    <t xml:space="preserve">   (1) - Ajuste dos valores da energia para tração (trólebus) de outubro/14 (Ambiental).</t>
  </si>
  <si>
    <t xml:space="preserve">        - Pagamento de combustível não fóssil de janeiro/15 (área 8)</t>
  </si>
  <si>
    <t xml:space="preserve">        - Passageiros transportados, processados pelo sistema de bilhetagem eletrônica, referentes ao período de operação de 01 a 05/02/15. (405.639 passageiros - área 3 e Express).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</si>
</sst>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557944</v>
      </c>
      <c r="C7" s="9">
        <f t="shared" si="0"/>
        <v>742291</v>
      </c>
      <c r="D7" s="9">
        <f t="shared" si="0"/>
        <v>797601</v>
      </c>
      <c r="E7" s="9">
        <f t="shared" si="0"/>
        <v>529492</v>
      </c>
      <c r="F7" s="9">
        <f t="shared" si="0"/>
        <v>721657</v>
      </c>
      <c r="G7" s="9">
        <f t="shared" si="0"/>
        <v>1184703</v>
      </c>
      <c r="H7" s="9">
        <f t="shared" si="0"/>
        <v>528350</v>
      </c>
      <c r="I7" s="9">
        <f t="shared" si="0"/>
        <v>113588</v>
      </c>
      <c r="J7" s="9">
        <f t="shared" si="0"/>
        <v>305341</v>
      </c>
      <c r="K7" s="9">
        <f t="shared" si="0"/>
        <v>5480967</v>
      </c>
      <c r="L7" s="52"/>
    </row>
    <row r="8" spans="1:11" ht="17.25" customHeight="1">
      <c r="A8" s="10" t="s">
        <v>102</v>
      </c>
      <c r="B8" s="11">
        <f>B9+B12+B16</f>
        <v>329452</v>
      </c>
      <c r="C8" s="11">
        <f aca="true" t="shared" si="1" ref="C8:J8">C9+C12+C16</f>
        <v>445466</v>
      </c>
      <c r="D8" s="11">
        <f t="shared" si="1"/>
        <v>448839</v>
      </c>
      <c r="E8" s="11">
        <f t="shared" si="1"/>
        <v>314273</v>
      </c>
      <c r="F8" s="11">
        <f t="shared" si="1"/>
        <v>399355</v>
      </c>
      <c r="G8" s="11">
        <f t="shared" si="1"/>
        <v>640289</v>
      </c>
      <c r="H8" s="11">
        <f t="shared" si="1"/>
        <v>325822</v>
      </c>
      <c r="I8" s="11">
        <f t="shared" si="1"/>
        <v>59642</v>
      </c>
      <c r="J8" s="11">
        <f t="shared" si="1"/>
        <v>170246</v>
      </c>
      <c r="K8" s="11">
        <f>SUM(B8:J8)</f>
        <v>3133384</v>
      </c>
    </row>
    <row r="9" spans="1:11" ht="17.25" customHeight="1">
      <c r="A9" s="15" t="s">
        <v>17</v>
      </c>
      <c r="B9" s="13">
        <f>+B10+B11</f>
        <v>53951</v>
      </c>
      <c r="C9" s="13">
        <f aca="true" t="shared" si="2" ref="C9:J9">+C10+C11</f>
        <v>75404</v>
      </c>
      <c r="D9" s="13">
        <f t="shared" si="2"/>
        <v>70030</v>
      </c>
      <c r="E9" s="13">
        <f t="shared" si="2"/>
        <v>49365</v>
      </c>
      <c r="F9" s="13">
        <f t="shared" si="2"/>
        <v>55566</v>
      </c>
      <c r="G9" s="13">
        <f t="shared" si="2"/>
        <v>69850</v>
      </c>
      <c r="H9" s="13">
        <f t="shared" si="2"/>
        <v>62452</v>
      </c>
      <c r="I9" s="13">
        <f t="shared" si="2"/>
        <v>11319</v>
      </c>
      <c r="J9" s="13">
        <f t="shared" si="2"/>
        <v>24250</v>
      </c>
      <c r="K9" s="11">
        <f>SUM(B9:J9)</f>
        <v>472187</v>
      </c>
    </row>
    <row r="10" spans="1:11" ht="17.25" customHeight="1">
      <c r="A10" s="29" t="s">
        <v>18</v>
      </c>
      <c r="B10" s="13">
        <v>53951</v>
      </c>
      <c r="C10" s="13">
        <v>75404</v>
      </c>
      <c r="D10" s="13">
        <v>70030</v>
      </c>
      <c r="E10" s="13">
        <v>49365</v>
      </c>
      <c r="F10" s="13">
        <v>55566</v>
      </c>
      <c r="G10" s="13">
        <v>69850</v>
      </c>
      <c r="H10" s="13">
        <v>62452</v>
      </c>
      <c r="I10" s="13">
        <v>11319</v>
      </c>
      <c r="J10" s="13">
        <v>24250</v>
      </c>
      <c r="K10" s="11">
        <f>SUM(B10:J10)</f>
        <v>472187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266849</v>
      </c>
      <c r="C12" s="17">
        <f t="shared" si="3"/>
        <v>357999</v>
      </c>
      <c r="D12" s="17">
        <f t="shared" si="3"/>
        <v>367915</v>
      </c>
      <c r="E12" s="17">
        <f t="shared" si="3"/>
        <v>256774</v>
      </c>
      <c r="F12" s="17">
        <f t="shared" si="3"/>
        <v>333083</v>
      </c>
      <c r="G12" s="17">
        <f t="shared" si="3"/>
        <v>552736</v>
      </c>
      <c r="H12" s="17">
        <f t="shared" si="3"/>
        <v>254764</v>
      </c>
      <c r="I12" s="17">
        <f t="shared" si="3"/>
        <v>46470</v>
      </c>
      <c r="J12" s="17">
        <f t="shared" si="3"/>
        <v>141996</v>
      </c>
      <c r="K12" s="11">
        <f aca="true" t="shared" si="4" ref="K12:K27">SUM(B12:J12)</f>
        <v>2578586</v>
      </c>
    </row>
    <row r="13" spans="1:13" ht="17.25" customHeight="1">
      <c r="A13" s="14" t="s">
        <v>20</v>
      </c>
      <c r="B13" s="13">
        <v>131216</v>
      </c>
      <c r="C13" s="13">
        <v>188058</v>
      </c>
      <c r="D13" s="13">
        <v>196843</v>
      </c>
      <c r="E13" s="13">
        <v>134622</v>
      </c>
      <c r="F13" s="13">
        <v>175190</v>
      </c>
      <c r="G13" s="13">
        <v>275992</v>
      </c>
      <c r="H13" s="13">
        <v>125743</v>
      </c>
      <c r="I13" s="13">
        <v>26793</v>
      </c>
      <c r="J13" s="13">
        <v>76236</v>
      </c>
      <c r="K13" s="11">
        <f t="shared" si="4"/>
        <v>1330693</v>
      </c>
      <c r="L13" s="52"/>
      <c r="M13" s="53"/>
    </row>
    <row r="14" spans="1:12" ht="17.25" customHeight="1">
      <c r="A14" s="14" t="s">
        <v>21</v>
      </c>
      <c r="B14" s="13">
        <v>125316</v>
      </c>
      <c r="C14" s="13">
        <v>155693</v>
      </c>
      <c r="D14" s="13">
        <v>157088</v>
      </c>
      <c r="E14" s="13">
        <v>112835</v>
      </c>
      <c r="F14" s="13">
        <v>146729</v>
      </c>
      <c r="G14" s="13">
        <v>261045</v>
      </c>
      <c r="H14" s="13">
        <v>119599</v>
      </c>
      <c r="I14" s="13">
        <v>17680</v>
      </c>
      <c r="J14" s="13">
        <v>60853</v>
      </c>
      <c r="K14" s="11">
        <f t="shared" si="4"/>
        <v>1156838</v>
      </c>
      <c r="L14" s="52"/>
    </row>
    <row r="15" spans="1:11" ht="17.25" customHeight="1">
      <c r="A15" s="14" t="s">
        <v>22</v>
      </c>
      <c r="B15" s="13">
        <v>10317</v>
      </c>
      <c r="C15" s="13">
        <v>14248</v>
      </c>
      <c r="D15" s="13">
        <v>13984</v>
      </c>
      <c r="E15" s="13">
        <v>9317</v>
      </c>
      <c r="F15" s="13">
        <v>11164</v>
      </c>
      <c r="G15" s="13">
        <v>15699</v>
      </c>
      <c r="H15" s="13">
        <v>9422</v>
      </c>
      <c r="I15" s="13">
        <v>1997</v>
      </c>
      <c r="J15" s="13">
        <v>4907</v>
      </c>
      <c r="K15" s="11">
        <f t="shared" si="4"/>
        <v>91055</v>
      </c>
    </row>
    <row r="16" spans="1:11" ht="17.25" customHeight="1">
      <c r="A16" s="15" t="s">
        <v>98</v>
      </c>
      <c r="B16" s="13">
        <f>B17+B18+B19</f>
        <v>8652</v>
      </c>
      <c r="C16" s="13">
        <f aca="true" t="shared" si="5" ref="C16:J16">C17+C18+C19</f>
        <v>12063</v>
      </c>
      <c r="D16" s="13">
        <f t="shared" si="5"/>
        <v>10894</v>
      </c>
      <c r="E16" s="13">
        <f t="shared" si="5"/>
        <v>8134</v>
      </c>
      <c r="F16" s="13">
        <f t="shared" si="5"/>
        <v>10706</v>
      </c>
      <c r="G16" s="13">
        <f t="shared" si="5"/>
        <v>17703</v>
      </c>
      <c r="H16" s="13">
        <f t="shared" si="5"/>
        <v>8606</v>
      </c>
      <c r="I16" s="13">
        <f t="shared" si="5"/>
        <v>1853</v>
      </c>
      <c r="J16" s="13">
        <f t="shared" si="5"/>
        <v>4000</v>
      </c>
      <c r="K16" s="11">
        <f t="shared" si="4"/>
        <v>82611</v>
      </c>
    </row>
    <row r="17" spans="1:11" ht="17.25" customHeight="1">
      <c r="A17" s="14" t="s">
        <v>99</v>
      </c>
      <c r="B17" s="13">
        <v>6516</v>
      </c>
      <c r="C17" s="13">
        <v>9469</v>
      </c>
      <c r="D17" s="13">
        <v>8491</v>
      </c>
      <c r="E17" s="13">
        <v>6513</v>
      </c>
      <c r="F17" s="13">
        <v>8374</v>
      </c>
      <c r="G17" s="13">
        <v>13953</v>
      </c>
      <c r="H17" s="13">
        <v>7083</v>
      </c>
      <c r="I17" s="13">
        <v>1495</v>
      </c>
      <c r="J17" s="13">
        <v>3160</v>
      </c>
      <c r="K17" s="11">
        <f t="shared" si="4"/>
        <v>65054</v>
      </c>
    </row>
    <row r="18" spans="1:11" ht="17.25" customHeight="1">
      <c r="A18" s="14" t="s">
        <v>100</v>
      </c>
      <c r="B18" s="13">
        <v>513</v>
      </c>
      <c r="C18" s="13">
        <v>716</v>
      </c>
      <c r="D18" s="13">
        <v>547</v>
      </c>
      <c r="E18" s="13">
        <v>644</v>
      </c>
      <c r="F18" s="13">
        <v>680</v>
      </c>
      <c r="G18" s="13">
        <v>1299</v>
      </c>
      <c r="H18" s="13">
        <v>532</v>
      </c>
      <c r="I18" s="13">
        <v>95</v>
      </c>
      <c r="J18" s="13">
        <v>225</v>
      </c>
      <c r="K18" s="11">
        <f t="shared" si="4"/>
        <v>5251</v>
      </c>
    </row>
    <row r="19" spans="1:11" ht="17.25" customHeight="1">
      <c r="A19" s="14" t="s">
        <v>101</v>
      </c>
      <c r="B19" s="13">
        <v>1623</v>
      </c>
      <c r="C19" s="13">
        <v>1878</v>
      </c>
      <c r="D19" s="13">
        <v>1856</v>
      </c>
      <c r="E19" s="13">
        <v>977</v>
      </c>
      <c r="F19" s="13">
        <v>1652</v>
      </c>
      <c r="G19" s="13">
        <v>2451</v>
      </c>
      <c r="H19" s="13">
        <v>991</v>
      </c>
      <c r="I19" s="13">
        <v>263</v>
      </c>
      <c r="J19" s="13">
        <v>615</v>
      </c>
      <c r="K19" s="11">
        <f t="shared" si="4"/>
        <v>12306</v>
      </c>
    </row>
    <row r="20" spans="1:11" ht="17.25" customHeight="1">
      <c r="A20" s="16" t="s">
        <v>23</v>
      </c>
      <c r="B20" s="11">
        <f>+B21+B22+B23</f>
        <v>178148</v>
      </c>
      <c r="C20" s="11">
        <f aca="true" t="shared" si="6" ref="C20:J20">+C21+C22+C23</f>
        <v>216589</v>
      </c>
      <c r="D20" s="11">
        <f t="shared" si="6"/>
        <v>250781</v>
      </c>
      <c r="E20" s="11">
        <f t="shared" si="6"/>
        <v>158116</v>
      </c>
      <c r="F20" s="11">
        <f t="shared" si="6"/>
        <v>252786</v>
      </c>
      <c r="G20" s="11">
        <f t="shared" si="6"/>
        <v>461587</v>
      </c>
      <c r="H20" s="11">
        <f t="shared" si="6"/>
        <v>156740</v>
      </c>
      <c r="I20" s="11">
        <f t="shared" si="6"/>
        <v>37079</v>
      </c>
      <c r="J20" s="11">
        <f t="shared" si="6"/>
        <v>92675</v>
      </c>
      <c r="K20" s="11">
        <f t="shared" si="4"/>
        <v>1804501</v>
      </c>
    </row>
    <row r="21" spans="1:12" ht="17.25" customHeight="1">
      <c r="A21" s="12" t="s">
        <v>24</v>
      </c>
      <c r="B21" s="13">
        <v>98389</v>
      </c>
      <c r="C21" s="13">
        <v>131397</v>
      </c>
      <c r="D21" s="13">
        <v>152069</v>
      </c>
      <c r="E21" s="13">
        <v>93895</v>
      </c>
      <c r="F21" s="13">
        <v>149141</v>
      </c>
      <c r="G21" s="13">
        <v>254312</v>
      </c>
      <c r="H21" s="13">
        <v>91666</v>
      </c>
      <c r="I21" s="13">
        <v>23668</v>
      </c>
      <c r="J21" s="13">
        <v>55400</v>
      </c>
      <c r="K21" s="11">
        <f t="shared" si="4"/>
        <v>1049937</v>
      </c>
      <c r="L21" s="52"/>
    </row>
    <row r="22" spans="1:12" ht="17.25" customHeight="1">
      <c r="A22" s="12" t="s">
        <v>25</v>
      </c>
      <c r="B22" s="13">
        <v>74421</v>
      </c>
      <c r="C22" s="13">
        <v>78652</v>
      </c>
      <c r="D22" s="13">
        <v>91567</v>
      </c>
      <c r="E22" s="13">
        <v>60058</v>
      </c>
      <c r="F22" s="13">
        <v>97297</v>
      </c>
      <c r="G22" s="13">
        <v>197060</v>
      </c>
      <c r="H22" s="13">
        <v>60893</v>
      </c>
      <c r="I22" s="13">
        <v>12371</v>
      </c>
      <c r="J22" s="13">
        <v>34706</v>
      </c>
      <c r="K22" s="11">
        <f t="shared" si="4"/>
        <v>707025</v>
      </c>
      <c r="L22" s="52"/>
    </row>
    <row r="23" spans="1:11" ht="17.25" customHeight="1">
      <c r="A23" s="12" t="s">
        <v>26</v>
      </c>
      <c r="B23" s="13">
        <v>5338</v>
      </c>
      <c r="C23" s="13">
        <v>6540</v>
      </c>
      <c r="D23" s="13">
        <v>7145</v>
      </c>
      <c r="E23" s="13">
        <v>4163</v>
      </c>
      <c r="F23" s="13">
        <v>6348</v>
      </c>
      <c r="G23" s="13">
        <v>10215</v>
      </c>
      <c r="H23" s="13">
        <v>4181</v>
      </c>
      <c r="I23" s="13">
        <v>1040</v>
      </c>
      <c r="J23" s="13">
        <v>2569</v>
      </c>
      <c r="K23" s="11">
        <f t="shared" si="4"/>
        <v>47539</v>
      </c>
    </row>
    <row r="24" spans="1:11" ht="17.25" customHeight="1">
      <c r="A24" s="16" t="s">
        <v>27</v>
      </c>
      <c r="B24" s="13">
        <v>50344</v>
      </c>
      <c r="C24" s="13">
        <v>80236</v>
      </c>
      <c r="D24" s="13">
        <v>97981</v>
      </c>
      <c r="E24" s="13">
        <v>57103</v>
      </c>
      <c r="F24" s="13">
        <v>69516</v>
      </c>
      <c r="G24" s="13">
        <v>82827</v>
      </c>
      <c r="H24" s="13">
        <v>39759</v>
      </c>
      <c r="I24" s="13">
        <v>16867</v>
      </c>
      <c r="J24" s="13">
        <v>42420</v>
      </c>
      <c r="K24" s="11">
        <f t="shared" si="4"/>
        <v>537053</v>
      </c>
    </row>
    <row r="25" spans="1:12" ht="17.25" customHeight="1">
      <c r="A25" s="12" t="s">
        <v>28</v>
      </c>
      <c r="B25" s="13">
        <v>32220</v>
      </c>
      <c r="C25" s="13">
        <v>51351</v>
      </c>
      <c r="D25" s="13">
        <v>62708</v>
      </c>
      <c r="E25" s="13">
        <v>36546</v>
      </c>
      <c r="F25" s="13">
        <v>44490</v>
      </c>
      <c r="G25" s="13">
        <v>53009</v>
      </c>
      <c r="H25" s="13">
        <v>25446</v>
      </c>
      <c r="I25" s="13">
        <v>10795</v>
      </c>
      <c r="J25" s="13">
        <v>27149</v>
      </c>
      <c r="K25" s="11">
        <f t="shared" si="4"/>
        <v>343714</v>
      </c>
      <c r="L25" s="52"/>
    </row>
    <row r="26" spans="1:12" ht="17.25" customHeight="1">
      <c r="A26" s="12" t="s">
        <v>29</v>
      </c>
      <c r="B26" s="13">
        <v>18124</v>
      </c>
      <c r="C26" s="13">
        <v>28885</v>
      </c>
      <c r="D26" s="13">
        <v>35273</v>
      </c>
      <c r="E26" s="13">
        <v>20557</v>
      </c>
      <c r="F26" s="13">
        <v>25026</v>
      </c>
      <c r="G26" s="13">
        <v>29818</v>
      </c>
      <c r="H26" s="13">
        <v>14313</v>
      </c>
      <c r="I26" s="13">
        <v>6072</v>
      </c>
      <c r="J26" s="13">
        <v>15271</v>
      </c>
      <c r="K26" s="11">
        <f t="shared" si="4"/>
        <v>193339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6029</v>
      </c>
      <c r="I27" s="11">
        <v>0</v>
      </c>
      <c r="J27" s="11">
        <v>0</v>
      </c>
      <c r="K27" s="11">
        <f t="shared" si="4"/>
        <v>6029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2.41109402</v>
      </c>
      <c r="C29" s="60">
        <f aca="true" t="shared" si="7" ref="C29:J29">SUM(C30:C33)</f>
        <v>2.7505716</v>
      </c>
      <c r="D29" s="60">
        <f t="shared" si="7"/>
        <v>3.09718899</v>
      </c>
      <c r="E29" s="60">
        <f t="shared" si="7"/>
        <v>2.63380935</v>
      </c>
      <c r="F29" s="60">
        <f t="shared" si="7"/>
        <v>2.5563297</v>
      </c>
      <c r="G29" s="60">
        <f t="shared" si="7"/>
        <v>2.19839364</v>
      </c>
      <c r="H29" s="60">
        <f t="shared" si="7"/>
        <v>2.5205315</v>
      </c>
      <c r="I29" s="60">
        <f t="shared" si="7"/>
        <v>4.473838</v>
      </c>
      <c r="J29" s="60">
        <f t="shared" si="7"/>
        <v>2.6557589299999997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108</v>
      </c>
      <c r="B32" s="62">
        <v>-0.00260598</v>
      </c>
      <c r="C32" s="62">
        <v>-0.0025344</v>
      </c>
      <c r="D32" s="62">
        <v>-0.00231101</v>
      </c>
      <c r="E32" s="62">
        <v>-0.00219065</v>
      </c>
      <c r="F32" s="62">
        <v>-0.0026703</v>
      </c>
      <c r="G32" s="62">
        <v>-0.00300636</v>
      </c>
      <c r="H32" s="62">
        <v>-0.0036685</v>
      </c>
      <c r="I32" s="62">
        <v>-0.006862</v>
      </c>
      <c r="J32" s="62">
        <v>-0.00094107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15544.5</v>
      </c>
      <c r="I35" s="19">
        <v>0</v>
      </c>
      <c r="J35" s="19">
        <v>0</v>
      </c>
      <c r="K35" s="23">
        <f>SUM(B35:J35)</f>
        <v>15544.5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2169.96</v>
      </c>
      <c r="C39" s="23">
        <f aca="true" t="shared" si="8" ref="C39:J39">+C43</f>
        <v>2824.8</v>
      </c>
      <c r="D39" s="23">
        <f t="shared" si="8"/>
        <v>2623.64</v>
      </c>
      <c r="E39" s="19">
        <f t="shared" si="8"/>
        <v>1647.8</v>
      </c>
      <c r="F39" s="23">
        <f t="shared" si="8"/>
        <v>2953.2</v>
      </c>
      <c r="G39" s="23">
        <f t="shared" si="8"/>
        <v>5106.04</v>
      </c>
      <c r="H39" s="23">
        <f t="shared" si="8"/>
        <v>2854.76</v>
      </c>
      <c r="I39" s="23">
        <f t="shared" si="8"/>
        <v>1065.72</v>
      </c>
      <c r="J39" s="23">
        <f t="shared" si="8"/>
        <v>1057.16</v>
      </c>
      <c r="K39" s="23">
        <f aca="true" t="shared" si="9" ref="K39:K44">SUM(B39:J39)</f>
        <v>22303.079999999998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107</v>
      </c>
      <c r="B43" s="65">
        <f>ROUND(B44*B45,2)</f>
        <v>2169.96</v>
      </c>
      <c r="C43" s="65">
        <f>ROUND(C44*C45,2)</f>
        <v>2824.8</v>
      </c>
      <c r="D43" s="65">
        <f aca="true" t="shared" si="10" ref="D43:J43">ROUND(D44*D45,2)</f>
        <v>2623.64</v>
      </c>
      <c r="E43" s="65">
        <f t="shared" si="10"/>
        <v>1647.8</v>
      </c>
      <c r="F43" s="65">
        <f t="shared" si="10"/>
        <v>2953.2</v>
      </c>
      <c r="G43" s="65">
        <f t="shared" si="10"/>
        <v>5106.04</v>
      </c>
      <c r="H43" s="65">
        <f t="shared" si="10"/>
        <v>2854.76</v>
      </c>
      <c r="I43" s="65">
        <f t="shared" si="10"/>
        <v>1065.72</v>
      </c>
      <c r="J43" s="65">
        <f t="shared" si="10"/>
        <v>1057.16</v>
      </c>
      <c r="K43" s="65">
        <f t="shared" si="9"/>
        <v>22303.079999999998</v>
      </c>
    </row>
    <row r="44" spans="1:11" ht="17.25" customHeight="1">
      <c r="A44" s="66" t="s">
        <v>43</v>
      </c>
      <c r="B44" s="67">
        <v>507</v>
      </c>
      <c r="C44" s="67">
        <v>660</v>
      </c>
      <c r="D44" s="67">
        <v>613</v>
      </c>
      <c r="E44" s="67">
        <v>385</v>
      </c>
      <c r="F44" s="67">
        <v>690</v>
      </c>
      <c r="G44" s="67">
        <v>1193</v>
      </c>
      <c r="H44" s="67">
        <v>667</v>
      </c>
      <c r="I44" s="67">
        <v>249</v>
      </c>
      <c r="J44" s="67">
        <v>247</v>
      </c>
      <c r="K44" s="67">
        <f t="shared" si="9"/>
        <v>5211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1364912.92</v>
      </c>
      <c r="C47" s="22">
        <f aca="true" t="shared" si="11" ref="C47:H47">+C48+C56</f>
        <v>2066690.4899999998</v>
      </c>
      <c r="D47" s="22">
        <f t="shared" si="11"/>
        <v>2498343.87</v>
      </c>
      <c r="E47" s="22">
        <f t="shared" si="11"/>
        <v>1417248.97</v>
      </c>
      <c r="F47" s="22">
        <f t="shared" si="11"/>
        <v>1869326.8599999999</v>
      </c>
      <c r="G47" s="22">
        <f t="shared" si="11"/>
        <v>2637391.77</v>
      </c>
      <c r="H47" s="22">
        <f t="shared" si="11"/>
        <v>1368343.4400000002</v>
      </c>
      <c r="I47" s="22">
        <f>+I48+I56</f>
        <v>509240.02999999997</v>
      </c>
      <c r="J47" s="22">
        <f>+J48+J56</f>
        <v>825160.6100000001</v>
      </c>
      <c r="K47" s="22">
        <f>SUM(B47:J47)</f>
        <v>14556658.959999997</v>
      </c>
    </row>
    <row r="48" spans="1:11" ht="17.25" customHeight="1">
      <c r="A48" s="16" t="s">
        <v>46</v>
      </c>
      <c r="B48" s="23">
        <f>SUM(B49:B55)</f>
        <v>1347425.4</v>
      </c>
      <c r="C48" s="23">
        <f aca="true" t="shared" si="12" ref="C48:H48">SUM(C49:C55)</f>
        <v>2044549.3499999999</v>
      </c>
      <c r="D48" s="23">
        <f t="shared" si="12"/>
        <v>2472944.68</v>
      </c>
      <c r="E48" s="23">
        <f t="shared" si="12"/>
        <v>1396228.78</v>
      </c>
      <c r="F48" s="23">
        <f t="shared" si="12"/>
        <v>1847746.42</v>
      </c>
      <c r="G48" s="23">
        <f t="shared" si="12"/>
        <v>2609549.58</v>
      </c>
      <c r="H48" s="23">
        <f t="shared" si="12"/>
        <v>1350122.08</v>
      </c>
      <c r="I48" s="23">
        <f>SUM(I49:I55)</f>
        <v>509240.02999999997</v>
      </c>
      <c r="J48" s="23">
        <f>SUM(J49:J55)</f>
        <v>811969.2400000001</v>
      </c>
      <c r="K48" s="23">
        <f aca="true" t="shared" si="13" ref="K48:K56">SUM(B48:J48)</f>
        <v>14389775.559999999</v>
      </c>
    </row>
    <row r="49" spans="1:11" ht="17.25" customHeight="1">
      <c r="A49" s="34" t="s">
        <v>47</v>
      </c>
      <c r="B49" s="23">
        <f aca="true" t="shared" si="14" ref="B49:H49">ROUND(B30*B7,2)</f>
        <v>1346709.43</v>
      </c>
      <c r="C49" s="23">
        <f t="shared" si="14"/>
        <v>2039073.38</v>
      </c>
      <c r="D49" s="23">
        <f t="shared" si="14"/>
        <v>2472164.3</v>
      </c>
      <c r="E49" s="23">
        <f t="shared" si="14"/>
        <v>1395740.91</v>
      </c>
      <c r="F49" s="23">
        <f t="shared" si="14"/>
        <v>1846720.26</v>
      </c>
      <c r="G49" s="23">
        <f t="shared" si="14"/>
        <v>2608005.18</v>
      </c>
      <c r="H49" s="23">
        <f t="shared" si="14"/>
        <v>1333661.07</v>
      </c>
      <c r="I49" s="23">
        <f>ROUND(I30*I7,2)</f>
        <v>508953.75</v>
      </c>
      <c r="J49" s="23">
        <f>ROUND(J30*J7,2)</f>
        <v>811199.43</v>
      </c>
      <c r="K49" s="23">
        <f t="shared" si="13"/>
        <v>14362227.709999999</v>
      </c>
    </row>
    <row r="50" spans="1:11" ht="17.25" customHeight="1">
      <c r="A50" s="34" t="s">
        <v>48</v>
      </c>
      <c r="B50" s="19">
        <v>0</v>
      </c>
      <c r="C50" s="23">
        <f>ROUND(C31*C7,2)</f>
        <v>4532.43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4532.43</v>
      </c>
    </row>
    <row r="51" spans="1:11" ht="17.25" customHeight="1">
      <c r="A51" s="68" t="s">
        <v>109</v>
      </c>
      <c r="B51" s="69">
        <f>ROUND(B32*B7,2)</f>
        <v>-1453.99</v>
      </c>
      <c r="C51" s="69">
        <f>ROUND(C32*C7,2)</f>
        <v>-1881.26</v>
      </c>
      <c r="D51" s="69">
        <f aca="true" t="shared" si="15" ref="D51:J51">ROUND(D32*D7,2)</f>
        <v>-1843.26</v>
      </c>
      <c r="E51" s="69">
        <f t="shared" si="15"/>
        <v>-1159.93</v>
      </c>
      <c r="F51" s="69">
        <f t="shared" si="15"/>
        <v>-1927.04</v>
      </c>
      <c r="G51" s="69">
        <f t="shared" si="15"/>
        <v>-3561.64</v>
      </c>
      <c r="H51" s="69">
        <f t="shared" si="15"/>
        <v>-1938.25</v>
      </c>
      <c r="I51" s="69">
        <f t="shared" si="15"/>
        <v>-779.44</v>
      </c>
      <c r="J51" s="69">
        <f t="shared" si="15"/>
        <v>-287.35</v>
      </c>
      <c r="K51" s="69">
        <f>SUM(B51:J51)</f>
        <v>-14832.16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15544.5</v>
      </c>
      <c r="I53" s="31">
        <f>+I35</f>
        <v>0</v>
      </c>
      <c r="J53" s="31">
        <f>+J35</f>
        <v>0</v>
      </c>
      <c r="K53" s="23">
        <f t="shared" si="13"/>
        <v>15544.5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2169.96</v>
      </c>
      <c r="C55" s="36">
        <v>2824.8</v>
      </c>
      <c r="D55" s="36">
        <v>2623.64</v>
      </c>
      <c r="E55" s="19">
        <v>1647.8</v>
      </c>
      <c r="F55" s="36">
        <v>2953.2</v>
      </c>
      <c r="G55" s="36">
        <v>5106.04</v>
      </c>
      <c r="H55" s="36">
        <v>2854.76</v>
      </c>
      <c r="I55" s="36">
        <v>1065.72</v>
      </c>
      <c r="J55" s="19">
        <v>1057.16</v>
      </c>
      <c r="K55" s="23">
        <f t="shared" si="13"/>
        <v>22303.079999999998</v>
      </c>
    </row>
    <row r="56" spans="1:11" ht="17.25" customHeight="1">
      <c r="A56" s="16" t="s">
        <v>53</v>
      </c>
      <c r="B56" s="36">
        <v>17487.52</v>
      </c>
      <c r="C56" s="36">
        <v>22141.14</v>
      </c>
      <c r="D56" s="36">
        <v>25399.19</v>
      </c>
      <c r="E56" s="36">
        <v>21020.19</v>
      </c>
      <c r="F56" s="36">
        <v>21580.44</v>
      </c>
      <c r="G56" s="36">
        <v>27842.19</v>
      </c>
      <c r="H56" s="36">
        <v>18221.36</v>
      </c>
      <c r="I56" s="19">
        <v>0</v>
      </c>
      <c r="J56" s="36">
        <v>13191.37</v>
      </c>
      <c r="K56" s="36">
        <f t="shared" si="13"/>
        <v>166883.40000000002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-288744.30000000005</v>
      </c>
      <c r="C60" s="35">
        <f t="shared" si="16"/>
        <v>-303796.13</v>
      </c>
      <c r="D60" s="35">
        <f t="shared" si="16"/>
        <v>-1135955.78</v>
      </c>
      <c r="E60" s="35">
        <f t="shared" si="16"/>
        <v>-333635.46</v>
      </c>
      <c r="F60" s="35">
        <f t="shared" si="16"/>
        <v>-320025.74</v>
      </c>
      <c r="G60" s="35">
        <f t="shared" si="16"/>
        <v>-371115.36</v>
      </c>
      <c r="H60" s="35">
        <f t="shared" si="16"/>
        <v>-212689.43000000002</v>
      </c>
      <c r="I60" s="35">
        <f t="shared" si="16"/>
        <v>-303488.6</v>
      </c>
      <c r="J60" s="35">
        <f t="shared" si="16"/>
        <v>-54747.72999999998</v>
      </c>
      <c r="K60" s="35">
        <f>SUM(B60:J60)</f>
        <v>-3324198.5300000003</v>
      </c>
    </row>
    <row r="61" spans="1:11" ht="18.75" customHeight="1">
      <c r="A61" s="16" t="s">
        <v>78</v>
      </c>
      <c r="B61" s="35">
        <f aca="true" t="shared" si="17" ref="B61:J61">B62+B63+B64+B65+B66+B67</f>
        <v>-262989.41000000003</v>
      </c>
      <c r="C61" s="35">
        <f t="shared" si="17"/>
        <v>-278352.53</v>
      </c>
      <c r="D61" s="35">
        <f t="shared" si="17"/>
        <v>-274397.69</v>
      </c>
      <c r="E61" s="35">
        <f t="shared" si="17"/>
        <v>-277129.14</v>
      </c>
      <c r="F61" s="35">
        <f t="shared" si="17"/>
        <v>-272444.22</v>
      </c>
      <c r="G61" s="35">
        <f t="shared" si="17"/>
        <v>-318445.35</v>
      </c>
      <c r="H61" s="35">
        <f t="shared" si="17"/>
        <v>-219604.5</v>
      </c>
      <c r="I61" s="35">
        <f t="shared" si="17"/>
        <v>-39616.5</v>
      </c>
      <c r="J61" s="35">
        <f t="shared" si="17"/>
        <v>-84875</v>
      </c>
      <c r="K61" s="35">
        <f aca="true" t="shared" si="18" ref="K61:K94">SUM(B61:J61)</f>
        <v>-2027854.3399999999</v>
      </c>
    </row>
    <row r="62" spans="1:11" ht="18.75" customHeight="1">
      <c r="A62" s="12" t="s">
        <v>79</v>
      </c>
      <c r="B62" s="35">
        <f>-ROUND(B9*$D$3,2)</f>
        <v>-188828.5</v>
      </c>
      <c r="C62" s="35">
        <f aca="true" t="shared" si="19" ref="C62:J62">-ROUND(C9*$D$3,2)</f>
        <v>-263914</v>
      </c>
      <c r="D62" s="35">
        <f t="shared" si="19"/>
        <v>-245105</v>
      </c>
      <c r="E62" s="35">
        <f t="shared" si="19"/>
        <v>-172777.5</v>
      </c>
      <c r="F62" s="35">
        <f t="shared" si="19"/>
        <v>-194481</v>
      </c>
      <c r="G62" s="35">
        <f t="shared" si="19"/>
        <v>-244475</v>
      </c>
      <c r="H62" s="35">
        <f t="shared" si="19"/>
        <v>-218582</v>
      </c>
      <c r="I62" s="35">
        <f t="shared" si="19"/>
        <v>-39616.5</v>
      </c>
      <c r="J62" s="35">
        <f t="shared" si="19"/>
        <v>-84875</v>
      </c>
      <c r="K62" s="35">
        <f t="shared" si="18"/>
        <v>-1652654.5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103</v>
      </c>
      <c r="B64" s="35">
        <v>-546</v>
      </c>
      <c r="C64" s="35">
        <v>-238</v>
      </c>
      <c r="D64" s="35">
        <v>-262.5</v>
      </c>
      <c r="E64" s="35">
        <v>-731.5</v>
      </c>
      <c r="F64" s="35">
        <v>-395.5</v>
      </c>
      <c r="G64" s="35">
        <v>-385</v>
      </c>
      <c r="H64" s="35">
        <v>-70</v>
      </c>
      <c r="I64" s="19">
        <v>0</v>
      </c>
      <c r="J64" s="19">
        <v>0</v>
      </c>
      <c r="K64" s="35">
        <f t="shared" si="18"/>
        <v>-2628.5</v>
      </c>
    </row>
    <row r="65" spans="1:11" ht="18.75" customHeight="1">
      <c r="A65" s="12" t="s">
        <v>110</v>
      </c>
      <c r="B65" s="35">
        <v>-5474</v>
      </c>
      <c r="C65" s="35">
        <v>-3388</v>
      </c>
      <c r="D65" s="35">
        <v>-3220</v>
      </c>
      <c r="E65" s="35">
        <v>-4287.5</v>
      </c>
      <c r="F65" s="35">
        <v>-1414</v>
      </c>
      <c r="G65" s="35">
        <v>-2229.5</v>
      </c>
      <c r="H65" s="35">
        <v>-24.5</v>
      </c>
      <c r="I65" s="19">
        <v>0</v>
      </c>
      <c r="J65" s="19">
        <v>0</v>
      </c>
      <c r="K65" s="35">
        <f t="shared" si="18"/>
        <v>-20037.5</v>
      </c>
    </row>
    <row r="66" spans="1:11" ht="18.75" customHeight="1">
      <c r="A66" s="12" t="s">
        <v>56</v>
      </c>
      <c r="B66" s="47">
        <v>-68140.91</v>
      </c>
      <c r="C66" s="47">
        <v>-10812.53</v>
      </c>
      <c r="D66" s="47">
        <v>-25810.19</v>
      </c>
      <c r="E66" s="47">
        <v>-99332.64</v>
      </c>
      <c r="F66" s="47">
        <v>-76153.72</v>
      </c>
      <c r="G66" s="47">
        <v>-71355.85</v>
      </c>
      <c r="H66" s="35">
        <v>-928</v>
      </c>
      <c r="I66" s="19">
        <v>0</v>
      </c>
      <c r="J66" s="19">
        <v>0</v>
      </c>
      <c r="K66" s="35">
        <f t="shared" si="18"/>
        <v>-352533.83999999997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f t="shared" si="18"/>
        <v>0</v>
      </c>
    </row>
    <row r="68" spans="1:11" ht="18.75" customHeight="1">
      <c r="A68" s="12" t="s">
        <v>83</v>
      </c>
      <c r="B68" s="35">
        <f aca="true" t="shared" si="20" ref="B68:J68">SUM(B69:B92)</f>
        <v>-25754.89</v>
      </c>
      <c r="C68" s="35">
        <f t="shared" si="20"/>
        <v>-25443.6</v>
      </c>
      <c r="D68" s="35">
        <f t="shared" si="20"/>
        <v>-100372.43</v>
      </c>
      <c r="E68" s="35">
        <f t="shared" si="20"/>
        <v>-56506.32</v>
      </c>
      <c r="F68" s="35">
        <f t="shared" si="20"/>
        <v>-47581.520000000004</v>
      </c>
      <c r="G68" s="35">
        <f t="shared" si="20"/>
        <v>-52670.01</v>
      </c>
      <c r="H68" s="35">
        <f t="shared" si="20"/>
        <v>-22836.23</v>
      </c>
      <c r="I68" s="35">
        <f t="shared" si="20"/>
        <v>-44022.57</v>
      </c>
      <c r="J68" s="35">
        <f t="shared" si="20"/>
        <v>-626834.34</v>
      </c>
      <c r="K68" s="35">
        <f t="shared" si="18"/>
        <v>-1002021.9099999999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-156.56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-192.56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-1182.14</v>
      </c>
      <c r="E71" s="19">
        <v>0</v>
      </c>
      <c r="F71" s="35">
        <v>-421.43</v>
      </c>
      <c r="G71" s="19">
        <v>0</v>
      </c>
      <c r="H71" s="19">
        <v>0</v>
      </c>
      <c r="I71" s="47">
        <v>-2196.56</v>
      </c>
      <c r="J71" s="19">
        <v>0</v>
      </c>
      <c r="K71" s="35">
        <f t="shared" si="18"/>
        <v>-3800.13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-15594.22</v>
      </c>
      <c r="C73" s="35">
        <v>-22637.8</v>
      </c>
      <c r="D73" s="35">
        <v>-21400.42</v>
      </c>
      <c r="E73" s="35">
        <v>-15007.26</v>
      </c>
      <c r="F73" s="35">
        <v>-20623.08</v>
      </c>
      <c r="G73" s="35">
        <v>-31426.41</v>
      </c>
      <c r="H73" s="35">
        <v>-15388</v>
      </c>
      <c r="I73" s="35">
        <v>-5409.59</v>
      </c>
      <c r="J73" s="35">
        <v>-11152.33</v>
      </c>
      <c r="K73" s="48">
        <f t="shared" si="18"/>
        <v>-158639.11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35">
        <v>-8294.59</v>
      </c>
      <c r="C75" s="35">
        <v>-582</v>
      </c>
      <c r="D75" s="35">
        <v>-75092.59</v>
      </c>
      <c r="E75" s="35">
        <v>-29650.29</v>
      </c>
      <c r="F75" s="35">
        <v>-24234.37</v>
      </c>
      <c r="G75" s="35">
        <v>-19642</v>
      </c>
      <c r="H75" s="35">
        <v>-6763.43</v>
      </c>
      <c r="I75" s="19">
        <v>0</v>
      </c>
      <c r="J75" s="19">
        <v>0</v>
      </c>
      <c r="K75" s="48">
        <f t="shared" si="18"/>
        <v>-164259.27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35">
        <v>-600000</v>
      </c>
      <c r="K81" s="48">
        <f t="shared" si="18"/>
        <v>-600000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123</v>
      </c>
      <c r="B91" s="35">
        <v>-1866.08</v>
      </c>
      <c r="C91" s="35">
        <v>-2067.24</v>
      </c>
      <c r="D91" s="35">
        <v>-2679.28</v>
      </c>
      <c r="E91" s="35">
        <v>-85.6</v>
      </c>
      <c r="F91" s="35">
        <v>-2302.64</v>
      </c>
      <c r="G91" s="35">
        <v>-1583.6</v>
      </c>
      <c r="H91" s="35">
        <v>-684.8</v>
      </c>
      <c r="I91" s="19">
        <v>0</v>
      </c>
      <c r="J91" s="35">
        <v>-911.64</v>
      </c>
      <c r="K91" s="35">
        <f t="shared" si="18"/>
        <v>-12180.88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-11763.17</v>
      </c>
      <c r="F92" s="19">
        <v>0</v>
      </c>
      <c r="G92" s="19">
        <v>0</v>
      </c>
      <c r="H92" s="19">
        <v>0</v>
      </c>
      <c r="I92" s="48">
        <v>-6416.42</v>
      </c>
      <c r="J92" s="48">
        <v>-14770.37</v>
      </c>
      <c r="K92" s="48">
        <f t="shared" si="18"/>
        <v>-32949.96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125</v>
      </c>
      <c r="B94" s="19">
        <v>0</v>
      </c>
      <c r="C94" s="19">
        <v>0</v>
      </c>
      <c r="D94" s="35">
        <v>-761185.66</v>
      </c>
      <c r="E94" s="19">
        <v>0</v>
      </c>
      <c r="F94" s="19">
        <v>0</v>
      </c>
      <c r="G94" s="19">
        <v>0</v>
      </c>
      <c r="H94" s="35">
        <v>29751.3</v>
      </c>
      <c r="I94" s="35">
        <v>-219849.53</v>
      </c>
      <c r="J94" s="35">
        <v>656961.61</v>
      </c>
      <c r="K94" s="48">
        <f t="shared" si="18"/>
        <v>-294322.28</v>
      </c>
      <c r="L94" s="55"/>
    </row>
    <row r="95" spans="1:12" ht="18.75" customHeight="1">
      <c r="A95" s="16" t="s">
        <v>106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1076168.6199999999</v>
      </c>
      <c r="C97" s="24">
        <f t="shared" si="21"/>
        <v>1762894.3599999996</v>
      </c>
      <c r="D97" s="24">
        <f t="shared" si="21"/>
        <v>1362388.0899999999</v>
      </c>
      <c r="E97" s="24">
        <f t="shared" si="21"/>
        <v>1083613.51</v>
      </c>
      <c r="F97" s="24">
        <f t="shared" si="21"/>
        <v>1549301.1199999999</v>
      </c>
      <c r="G97" s="24">
        <f t="shared" si="21"/>
        <v>2266276.41</v>
      </c>
      <c r="H97" s="24">
        <f t="shared" si="21"/>
        <v>1155654.0100000002</v>
      </c>
      <c r="I97" s="24">
        <f>+I98+I99</f>
        <v>205751.42999999996</v>
      </c>
      <c r="J97" s="24">
        <f>+J98+J99</f>
        <v>770412.8800000001</v>
      </c>
      <c r="K97" s="48">
        <f>SUM(B97:J97)</f>
        <v>11232460.43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1058681.0999999999</v>
      </c>
      <c r="C98" s="24">
        <f t="shared" si="22"/>
        <v>1740753.2199999997</v>
      </c>
      <c r="D98" s="24">
        <f t="shared" si="22"/>
        <v>1336988.9</v>
      </c>
      <c r="E98" s="24">
        <f t="shared" si="22"/>
        <v>1062593.32</v>
      </c>
      <c r="F98" s="24">
        <f t="shared" si="22"/>
        <v>1527720.68</v>
      </c>
      <c r="G98" s="24">
        <f t="shared" si="22"/>
        <v>2238434.22</v>
      </c>
      <c r="H98" s="24">
        <f t="shared" si="22"/>
        <v>1137432.6500000001</v>
      </c>
      <c r="I98" s="24">
        <f t="shared" si="22"/>
        <v>205751.42999999996</v>
      </c>
      <c r="J98" s="24">
        <f t="shared" si="22"/>
        <v>757221.5100000001</v>
      </c>
      <c r="K98" s="48">
        <f>SUM(B98:J98)</f>
        <v>11065577.03</v>
      </c>
      <c r="L98" s="54"/>
    </row>
    <row r="99" spans="1:11" ht="18" customHeight="1">
      <c r="A99" s="16" t="s">
        <v>104</v>
      </c>
      <c r="B99" s="24">
        <f aca="true" t="shared" si="23" ref="B99:J99">IF(+B56+B95+B100&lt;0,0,(B56+B95+B100))</f>
        <v>17487.52</v>
      </c>
      <c r="C99" s="24">
        <f t="shared" si="23"/>
        <v>22141.14</v>
      </c>
      <c r="D99" s="24">
        <f t="shared" si="23"/>
        <v>25399.19</v>
      </c>
      <c r="E99" s="24">
        <f t="shared" si="23"/>
        <v>21020.19</v>
      </c>
      <c r="F99" s="24">
        <f t="shared" si="23"/>
        <v>21580.44</v>
      </c>
      <c r="G99" s="24">
        <f t="shared" si="23"/>
        <v>27842.19</v>
      </c>
      <c r="H99" s="24">
        <f t="shared" si="23"/>
        <v>18221.36</v>
      </c>
      <c r="I99" s="19">
        <f t="shared" si="23"/>
        <v>0</v>
      </c>
      <c r="J99" s="24">
        <f t="shared" si="23"/>
        <v>13191.37</v>
      </c>
      <c r="K99" s="48">
        <f>SUM(B99:J99)</f>
        <v>166883.40000000002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11232460.41</v>
      </c>
      <c r="L105" s="54"/>
    </row>
    <row r="106" spans="1:11" ht="18.75" customHeight="1">
      <c r="A106" s="26" t="s">
        <v>74</v>
      </c>
      <c r="B106" s="27">
        <v>145545.35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145545.35</v>
      </c>
    </row>
    <row r="107" spans="1:11" ht="18.75" customHeight="1">
      <c r="A107" s="26" t="s">
        <v>75</v>
      </c>
      <c r="B107" s="27">
        <v>930623.27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930623.27</v>
      </c>
    </row>
    <row r="108" spans="1:11" ht="18.75" customHeight="1">
      <c r="A108" s="26" t="s">
        <v>76</v>
      </c>
      <c r="B108" s="40">
        <v>0</v>
      </c>
      <c r="C108" s="27">
        <f>+C97</f>
        <v>1762894.3599999996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1762894.3599999996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1362388.0899999999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1362388.0899999999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1083613.51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1083613.51</v>
      </c>
    </row>
    <row r="111" spans="1:11" ht="18.75" customHeight="1">
      <c r="A111" s="70" t="s">
        <v>111</v>
      </c>
      <c r="B111" s="40">
        <v>0</v>
      </c>
      <c r="C111" s="40">
        <v>0</v>
      </c>
      <c r="D111" s="40">
        <v>0</v>
      </c>
      <c r="E111" s="40">
        <v>0</v>
      </c>
      <c r="F111" s="27">
        <v>286240.44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286240.44</v>
      </c>
    </row>
    <row r="112" spans="1:11" ht="18.75" customHeight="1">
      <c r="A112" s="70" t="s">
        <v>112</v>
      </c>
      <c r="B112" s="40">
        <v>0</v>
      </c>
      <c r="C112" s="40">
        <v>0</v>
      </c>
      <c r="D112" s="40">
        <v>0</v>
      </c>
      <c r="E112" s="40">
        <v>0</v>
      </c>
      <c r="F112" s="27">
        <v>542186.43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542186.43</v>
      </c>
    </row>
    <row r="113" spans="1:11" ht="18.75" customHeight="1">
      <c r="A113" s="70" t="s">
        <v>113</v>
      </c>
      <c r="B113" s="40">
        <v>0</v>
      </c>
      <c r="C113" s="40">
        <v>0</v>
      </c>
      <c r="D113" s="40">
        <v>0</v>
      </c>
      <c r="E113" s="40">
        <v>0</v>
      </c>
      <c r="F113" s="27">
        <v>720874.25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720874.25</v>
      </c>
    </row>
    <row r="114" spans="1:11" ht="18.75" customHeight="1">
      <c r="A114" s="70" t="s">
        <v>114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676511.61</v>
      </c>
      <c r="H114" s="40">
        <v>0</v>
      </c>
      <c r="I114" s="40">
        <v>0</v>
      </c>
      <c r="J114" s="40">
        <v>0</v>
      </c>
      <c r="K114" s="41">
        <f t="shared" si="24"/>
        <v>676511.61</v>
      </c>
    </row>
    <row r="115" spans="1:11" ht="18.75" customHeight="1">
      <c r="A115" s="70" t="s">
        <v>115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53361.15</v>
      </c>
      <c r="H115" s="40">
        <v>0</v>
      </c>
      <c r="I115" s="40">
        <v>0</v>
      </c>
      <c r="J115" s="40">
        <v>0</v>
      </c>
      <c r="K115" s="41">
        <f t="shared" si="24"/>
        <v>53361.15</v>
      </c>
    </row>
    <row r="116" spans="1:11" ht="18.75" customHeight="1">
      <c r="A116" s="70" t="s">
        <v>116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359070.71</v>
      </c>
      <c r="H116" s="40">
        <v>0</v>
      </c>
      <c r="I116" s="40">
        <v>0</v>
      </c>
      <c r="J116" s="40">
        <v>0</v>
      </c>
      <c r="K116" s="41">
        <f t="shared" si="24"/>
        <v>359070.71</v>
      </c>
    </row>
    <row r="117" spans="1:11" ht="18.75" customHeight="1">
      <c r="A117" s="70" t="s">
        <v>117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305679.64</v>
      </c>
      <c r="H117" s="40">
        <v>0</v>
      </c>
      <c r="I117" s="40">
        <v>0</v>
      </c>
      <c r="J117" s="40">
        <v>0</v>
      </c>
      <c r="K117" s="41">
        <f t="shared" si="24"/>
        <v>305679.64</v>
      </c>
    </row>
    <row r="118" spans="1:11" ht="18.75" customHeight="1">
      <c r="A118" s="70" t="s">
        <v>118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871653.29</v>
      </c>
      <c r="H118" s="40">
        <v>0</v>
      </c>
      <c r="I118" s="40">
        <v>0</v>
      </c>
      <c r="J118" s="40">
        <v>0</v>
      </c>
      <c r="K118" s="41">
        <f t="shared" si="24"/>
        <v>871653.29</v>
      </c>
    </row>
    <row r="119" spans="1:11" ht="18.75" customHeight="1">
      <c r="A119" s="70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406473.9</v>
      </c>
      <c r="I119" s="40">
        <v>0</v>
      </c>
      <c r="J119" s="40">
        <v>0</v>
      </c>
      <c r="K119" s="41">
        <f t="shared" si="24"/>
        <v>406473.9</v>
      </c>
    </row>
    <row r="120" spans="1:11" ht="18.75" customHeight="1">
      <c r="A120" s="70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749180.1</v>
      </c>
      <c r="I120" s="40">
        <v>0</v>
      </c>
      <c r="J120" s="40">
        <v>0</v>
      </c>
      <c r="K120" s="41">
        <f t="shared" si="24"/>
        <v>749180.1</v>
      </c>
    </row>
    <row r="121" spans="1:11" ht="18.75" customHeight="1">
      <c r="A121" s="70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205751.42999999996</v>
      </c>
      <c r="J121" s="40">
        <v>0</v>
      </c>
      <c r="K121" s="41">
        <f t="shared" si="24"/>
        <v>205751.42999999996</v>
      </c>
    </row>
    <row r="122" spans="1:11" ht="18.75" customHeight="1">
      <c r="A122" s="71" t="s">
        <v>122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770412.88</v>
      </c>
      <c r="K122" s="44">
        <f t="shared" si="24"/>
        <v>770412.88</v>
      </c>
    </row>
    <row r="123" spans="1:11" ht="18.75" customHeight="1">
      <c r="A123" s="39" t="s">
        <v>126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 t="s">
        <v>127</v>
      </c>
    </row>
    <row r="125" ht="18.75" customHeight="1">
      <c r="A125" s="59" t="s">
        <v>128</v>
      </c>
    </row>
    <row r="126" ht="18.75" customHeight="1">
      <c r="A126" s="59" t="s">
        <v>129</v>
      </c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2015-02-12T20:59:42Z</dcterms:modified>
  <cp:category/>
  <cp:version/>
  <cp:contentType/>
  <cp:contentStatus/>
</cp:coreProperties>
</file>