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CONCESSÃO'!$A$1:$K$122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<sst xmlns="http://schemas.openxmlformats.org/spreadsheetml/2006/main" count="126" uniqueCount="126">
  <si>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</si>
  <si>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</si>
  <si>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</si>
  <si>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</si>
  <si>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</si>
  <si>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</si>
  <si>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</si>
  <si>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</si>
  <si>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</si>
  <si>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</si>
  <si>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</si>
  <si>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</si>
  <si>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</si>
  <si>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</si>
  <si>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</si>
  <si>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</si>
  <si>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</si>
  <si>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</si>
  <si>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</si>
  <si>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</si>
  <si>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</si>
  <si>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</si>
  <si>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</si>
  <si>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</si>
  <si>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</si>
  <si>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</si>
  <si>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</si>
  <si>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</si>
  <si>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</si>
  <si>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</si>
  <si>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</si>
  <si>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</si>
  <si>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</si>
  <si>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</si>
  <si>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</si>
  <si>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</si>
  <si>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</si>
  <si>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</si>
  <si>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</si>
  <si>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</si>
  <si>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</si>
  <si>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</si>
  <si>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</si>
  <si>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</si>
  <si>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</si>
  <si>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</si>
  <si>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</si>
  <si>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</si>
  <si>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</si>
  <si>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</si>
  <si>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</si>
  <si>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</si>
  <si>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</si>
  <si>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</si>
  <si>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</si>
  <si>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</si>
  <si>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</si>
  <si>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</si>
  <si>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</si>
  <si>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</si>
  <si>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</si>
  <si>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</si>
  <si>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</si>
  <si>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</si>
  <si>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</si>
  <si>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</si>
  <si>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</si>
  <si>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</si>
  <si>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</si>
  <si>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</si>
  <si>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</si>
  <si>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</si>
  <si>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</si>
  <si>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</si>
  <si>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</si>
  <si>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</si>
  <si>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</si>
  <si>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</si>
  <si>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</si>
  <si>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</si>
  <si>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</si>
  <si>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</si>
  <si>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</si>
  <si>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</si>
  <si>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</si>
  <si>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</si>
  <si>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</si>
  <si>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</si>
  <si>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</si>
  <si>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</si>
  <si>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</si>
  <si>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</si>
  <si>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</si>
  <si>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</si>
  <si>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</si>
  <si>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</si>
  <si>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</si>
  <si>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</si>
  <si>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</si>
  <si>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</si>
  <si>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</si>
  <si>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</si>
  <si>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</si>
  <si>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</si>
  <si>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</si>
  <si>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</si>
  <si>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</si>
  <si>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</si>
  <si>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</si>
  <si>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</si>
  <si>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</si>
  <si>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</si>
  <si>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</si>
  <si>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</si>
  <si>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</si>
  <si>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8.9. VIP - Transportes Urbanos Ltda.</t>
  </si>
  <si>
    <t>8.10. Viação Campo Belo Ltda.</t>
  </si>
  <si>
    <t>8.11. Transkuba Transportes Gerais Ltda.</t>
  </si>
  <si>
    <t>8.12. Viação Gatusa Transportes Urb. Ltda.</t>
  </si>
  <si>
    <t>8.13. Consórcio Sete</t>
  </si>
  <si>
    <t>8.14. Viação Gato Preto Ltda.</t>
  </si>
  <si>
    <t>8.15. Transpass Transp. de Pass. Ltda</t>
  </si>
  <si>
    <t>8.16. Ambiental Transportes Urbanos S.A.</t>
  </si>
  <si>
    <t>8.17. Express Transportes Urbanos Ltda</t>
  </si>
  <si>
    <t>6.2.23. Retenção/Devolução - Implantação de Validadores</t>
  </si>
  <si>
    <t>OPERAÇÃO 03/02/15 - VENCIMENTO 10/02/15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</si>
</sst>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5" xfId="46" applyNumberFormat="1" applyFont="1" applyBorder="1" applyAlignment="1">
      <alignment vertical="center"/>
    </xf>
    <xf numFmtId="170" fontId="0" fillId="0" borderId="15" xfId="46" applyFont="1" applyBorder="1" applyAlignment="1">
      <alignment vertical="center"/>
    </xf>
    <xf numFmtId="170" fontId="0" fillId="0" borderId="15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5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43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170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7"/>
  <sheetViews>
    <sheetView showGridLines="0" tabSelected="1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2" t="s">
        <v>82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21">
      <c r="A2" s="73" t="s">
        <v>125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5.75">
      <c r="A3" s="4"/>
      <c r="B3" s="5"/>
      <c r="C3" s="4" t="s">
        <v>14</v>
      </c>
      <c r="D3" s="6">
        <v>3.5</v>
      </c>
      <c r="E3" s="7"/>
      <c r="F3" s="7"/>
      <c r="G3" s="7"/>
      <c r="H3" s="7"/>
      <c r="I3" s="7"/>
      <c r="J3" s="7"/>
      <c r="K3" s="4"/>
    </row>
    <row r="4" spans="1:11" ht="15.75">
      <c r="A4" s="74" t="s">
        <v>15</v>
      </c>
      <c r="B4" s="76" t="s">
        <v>96</v>
      </c>
      <c r="C4" s="77"/>
      <c r="D4" s="77"/>
      <c r="E4" s="77"/>
      <c r="F4" s="77"/>
      <c r="G4" s="77"/>
      <c r="H4" s="77"/>
      <c r="I4" s="77"/>
      <c r="J4" s="78"/>
      <c r="K4" s="75" t="s">
        <v>16</v>
      </c>
    </row>
    <row r="5" spans="1:11" ht="38.25">
      <c r="A5" s="74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79" t="s">
        <v>95</v>
      </c>
      <c r="J5" s="79" t="s">
        <v>94</v>
      </c>
      <c r="K5" s="74"/>
    </row>
    <row r="6" spans="1:11" ht="18.75" customHeight="1">
      <c r="A6" s="74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0"/>
      <c r="J6" s="80"/>
      <c r="K6" s="74"/>
    </row>
    <row r="7" spans="1:12" ht="17.25" customHeight="1">
      <c r="A7" s="8" t="s">
        <v>30</v>
      </c>
      <c r="B7" s="9">
        <f aca="true" t="shared" si="0" ref="B7:K7">+B8+B20+B24+B27</f>
        <v>569884</v>
      </c>
      <c r="C7" s="9">
        <f t="shared" si="0"/>
        <v>743803</v>
      </c>
      <c r="D7" s="9">
        <f t="shared" si="0"/>
        <v>776259</v>
      </c>
      <c r="E7" s="9">
        <f t="shared" si="0"/>
        <v>541720</v>
      </c>
      <c r="F7" s="9">
        <f t="shared" si="0"/>
        <v>697226</v>
      </c>
      <c r="G7" s="9">
        <f t="shared" si="0"/>
        <v>1183352</v>
      </c>
      <c r="H7" s="9">
        <f t="shared" si="0"/>
        <v>536837</v>
      </c>
      <c r="I7" s="9">
        <f t="shared" si="0"/>
        <v>121206</v>
      </c>
      <c r="J7" s="9">
        <f t="shared" si="0"/>
        <v>293277</v>
      </c>
      <c r="K7" s="9">
        <f t="shared" si="0"/>
        <v>5463564</v>
      </c>
      <c r="L7" s="52"/>
    </row>
    <row r="8" spans="1:11" ht="17.25" customHeight="1">
      <c r="A8" s="10" t="s">
        <v>103</v>
      </c>
      <c r="B8" s="11">
        <f>B9+B12+B16</f>
        <v>333655</v>
      </c>
      <c r="C8" s="11">
        <f aca="true" t="shared" si="1" ref="C8:J8">C9+C12+C16</f>
        <v>442209</v>
      </c>
      <c r="D8" s="11">
        <f t="shared" si="1"/>
        <v>433760</v>
      </c>
      <c r="E8" s="11">
        <f t="shared" si="1"/>
        <v>316792</v>
      </c>
      <c r="F8" s="11">
        <f t="shared" si="1"/>
        <v>383793</v>
      </c>
      <c r="G8" s="11">
        <f t="shared" si="1"/>
        <v>637331</v>
      </c>
      <c r="H8" s="11">
        <f t="shared" si="1"/>
        <v>327983</v>
      </c>
      <c r="I8" s="11">
        <f t="shared" si="1"/>
        <v>63901</v>
      </c>
      <c r="J8" s="11">
        <f t="shared" si="1"/>
        <v>162921</v>
      </c>
      <c r="K8" s="11">
        <f>SUM(B8:J8)</f>
        <v>3102345</v>
      </c>
    </row>
    <row r="9" spans="1:11" ht="17.25" customHeight="1">
      <c r="A9" s="15" t="s">
        <v>17</v>
      </c>
      <c r="B9" s="13">
        <f>+B10+B11</f>
        <v>52777</v>
      </c>
      <c r="C9" s="13">
        <f aca="true" t="shared" si="2" ref="C9:J9">+C10+C11</f>
        <v>70540</v>
      </c>
      <c r="D9" s="13">
        <f t="shared" si="2"/>
        <v>63278</v>
      </c>
      <c r="E9" s="13">
        <f t="shared" si="2"/>
        <v>47766</v>
      </c>
      <c r="F9" s="13">
        <f t="shared" si="2"/>
        <v>50407</v>
      </c>
      <c r="G9" s="13">
        <f t="shared" si="2"/>
        <v>67754</v>
      </c>
      <c r="H9" s="13">
        <f t="shared" si="2"/>
        <v>61152</v>
      </c>
      <c r="I9" s="13">
        <f t="shared" si="2"/>
        <v>12047</v>
      </c>
      <c r="J9" s="13">
        <f t="shared" si="2"/>
        <v>21270</v>
      </c>
      <c r="K9" s="11">
        <f>SUM(B9:J9)</f>
        <v>446991</v>
      </c>
    </row>
    <row r="10" spans="1:11" ht="17.25" customHeight="1">
      <c r="A10" s="29" t="s">
        <v>18</v>
      </c>
      <c r="B10" s="13">
        <v>52777</v>
      </c>
      <c r="C10" s="13">
        <v>70540</v>
      </c>
      <c r="D10" s="13">
        <v>63278</v>
      </c>
      <c r="E10" s="13">
        <v>47766</v>
      </c>
      <c r="F10" s="13">
        <v>50407</v>
      </c>
      <c r="G10" s="13">
        <v>67754</v>
      </c>
      <c r="H10" s="13">
        <v>61152</v>
      </c>
      <c r="I10" s="13">
        <v>12047</v>
      </c>
      <c r="J10" s="13">
        <v>21270</v>
      </c>
      <c r="K10" s="11">
        <f>SUM(B10:J10)</f>
        <v>446991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273073</v>
      </c>
      <c r="C12" s="17">
        <f t="shared" si="3"/>
        <v>360726</v>
      </c>
      <c r="D12" s="17">
        <f t="shared" si="3"/>
        <v>361073</v>
      </c>
      <c r="E12" s="17">
        <f t="shared" si="3"/>
        <v>261644</v>
      </c>
      <c r="F12" s="17">
        <f t="shared" si="3"/>
        <v>323917</v>
      </c>
      <c r="G12" s="17">
        <f t="shared" si="3"/>
        <v>553499</v>
      </c>
      <c r="H12" s="17">
        <f t="shared" si="3"/>
        <v>258607</v>
      </c>
      <c r="I12" s="17">
        <f t="shared" si="3"/>
        <v>50121</v>
      </c>
      <c r="J12" s="17">
        <f t="shared" si="3"/>
        <v>138078</v>
      </c>
      <c r="K12" s="11">
        <f aca="true" t="shared" si="4" ref="K12:K27">SUM(B12:J12)</f>
        <v>2580738</v>
      </c>
    </row>
    <row r="13" spans="1:13" ht="17.25" customHeight="1">
      <c r="A13" s="14" t="s">
        <v>20</v>
      </c>
      <c r="B13" s="13">
        <v>136817</v>
      </c>
      <c r="C13" s="13">
        <v>192621</v>
      </c>
      <c r="D13" s="13">
        <v>196707</v>
      </c>
      <c r="E13" s="13">
        <v>139962</v>
      </c>
      <c r="F13" s="13">
        <v>174044</v>
      </c>
      <c r="G13" s="13">
        <v>281184</v>
      </c>
      <c r="H13" s="13">
        <v>130471</v>
      </c>
      <c r="I13" s="13">
        <v>29178</v>
      </c>
      <c r="J13" s="13">
        <v>75415</v>
      </c>
      <c r="K13" s="11">
        <f t="shared" si="4"/>
        <v>1356399</v>
      </c>
      <c r="L13" s="52"/>
      <c r="M13" s="53"/>
    </row>
    <row r="14" spans="1:12" ht="17.25" customHeight="1">
      <c r="A14" s="14" t="s">
        <v>21</v>
      </c>
      <c r="B14" s="13">
        <v>127233</v>
      </c>
      <c r="C14" s="13">
        <v>155413</v>
      </c>
      <c r="D14" s="13">
        <v>152269</v>
      </c>
      <c r="E14" s="13">
        <v>113099</v>
      </c>
      <c r="F14" s="13">
        <v>140185</v>
      </c>
      <c r="G14" s="13">
        <v>258279</v>
      </c>
      <c r="H14" s="13">
        <v>119763</v>
      </c>
      <c r="I14" s="13">
        <v>19085</v>
      </c>
      <c r="J14" s="13">
        <v>58247</v>
      </c>
      <c r="K14" s="11">
        <f t="shared" si="4"/>
        <v>1143573</v>
      </c>
      <c r="L14" s="52"/>
    </row>
    <row r="15" spans="1:11" ht="17.25" customHeight="1">
      <c r="A15" s="14" t="s">
        <v>22</v>
      </c>
      <c r="B15" s="13">
        <v>9023</v>
      </c>
      <c r="C15" s="13">
        <v>12692</v>
      </c>
      <c r="D15" s="13">
        <v>12097</v>
      </c>
      <c r="E15" s="13">
        <v>8583</v>
      </c>
      <c r="F15" s="13">
        <v>9688</v>
      </c>
      <c r="G15" s="13">
        <v>14036</v>
      </c>
      <c r="H15" s="13">
        <v>8373</v>
      </c>
      <c r="I15" s="13">
        <v>1858</v>
      </c>
      <c r="J15" s="13">
        <v>4416</v>
      </c>
      <c r="K15" s="11">
        <f t="shared" si="4"/>
        <v>80766</v>
      </c>
    </row>
    <row r="16" spans="1:11" ht="17.25" customHeight="1">
      <c r="A16" s="15" t="s">
        <v>99</v>
      </c>
      <c r="B16" s="13">
        <f>B17+B18+B19</f>
        <v>7805</v>
      </c>
      <c r="C16" s="13">
        <f aca="true" t="shared" si="5" ref="C16:J16">C17+C18+C19</f>
        <v>10943</v>
      </c>
      <c r="D16" s="13">
        <f t="shared" si="5"/>
        <v>9409</v>
      </c>
      <c r="E16" s="13">
        <f t="shared" si="5"/>
        <v>7382</v>
      </c>
      <c r="F16" s="13">
        <f t="shared" si="5"/>
        <v>9469</v>
      </c>
      <c r="G16" s="13">
        <f t="shared" si="5"/>
        <v>16078</v>
      </c>
      <c r="H16" s="13">
        <f t="shared" si="5"/>
        <v>8224</v>
      </c>
      <c r="I16" s="13">
        <f t="shared" si="5"/>
        <v>1733</v>
      </c>
      <c r="J16" s="13">
        <f t="shared" si="5"/>
        <v>3573</v>
      </c>
      <c r="K16" s="11">
        <f t="shared" si="4"/>
        <v>74616</v>
      </c>
    </row>
    <row r="17" spans="1:11" ht="17.25" customHeight="1">
      <c r="A17" s="14" t="s">
        <v>100</v>
      </c>
      <c r="B17" s="13">
        <v>6704</v>
      </c>
      <c r="C17" s="13">
        <v>9587</v>
      </c>
      <c r="D17" s="13">
        <v>8199</v>
      </c>
      <c r="E17" s="13">
        <v>6426</v>
      </c>
      <c r="F17" s="13">
        <v>8254</v>
      </c>
      <c r="G17" s="13">
        <v>13922</v>
      </c>
      <c r="H17" s="13">
        <v>7304</v>
      </c>
      <c r="I17" s="13">
        <v>1513</v>
      </c>
      <c r="J17" s="13">
        <v>3102</v>
      </c>
      <c r="K17" s="11">
        <f t="shared" si="4"/>
        <v>65011</v>
      </c>
    </row>
    <row r="18" spans="1:11" ht="17.25" customHeight="1">
      <c r="A18" s="14" t="s">
        <v>101</v>
      </c>
      <c r="B18" s="13">
        <v>519</v>
      </c>
      <c r="C18" s="13">
        <v>714</v>
      </c>
      <c r="D18" s="13">
        <v>573</v>
      </c>
      <c r="E18" s="13">
        <v>599</v>
      </c>
      <c r="F18" s="13">
        <v>672</v>
      </c>
      <c r="G18" s="13">
        <v>1231</v>
      </c>
      <c r="H18" s="13">
        <v>560</v>
      </c>
      <c r="I18" s="13">
        <v>106</v>
      </c>
      <c r="J18" s="13">
        <v>243</v>
      </c>
      <c r="K18" s="11">
        <f t="shared" si="4"/>
        <v>5217</v>
      </c>
    </row>
    <row r="19" spans="1:11" ht="17.25" customHeight="1">
      <c r="A19" s="14" t="s">
        <v>102</v>
      </c>
      <c r="B19" s="13">
        <v>582</v>
      </c>
      <c r="C19" s="13">
        <v>642</v>
      </c>
      <c r="D19" s="13">
        <v>637</v>
      </c>
      <c r="E19" s="13">
        <v>357</v>
      </c>
      <c r="F19" s="13">
        <v>543</v>
      </c>
      <c r="G19" s="13">
        <v>925</v>
      </c>
      <c r="H19" s="13">
        <v>360</v>
      </c>
      <c r="I19" s="13">
        <v>114</v>
      </c>
      <c r="J19" s="13">
        <v>228</v>
      </c>
      <c r="K19" s="11">
        <f t="shared" si="4"/>
        <v>4388</v>
      </c>
    </row>
    <row r="20" spans="1:11" ht="17.25" customHeight="1">
      <c r="A20" s="16" t="s">
        <v>23</v>
      </c>
      <c r="B20" s="11">
        <f>+B21+B22+B23</f>
        <v>184368</v>
      </c>
      <c r="C20" s="11">
        <f aca="true" t="shared" si="6" ref="C20:J20">+C21+C22+C23</f>
        <v>220639</v>
      </c>
      <c r="D20" s="11">
        <f t="shared" si="6"/>
        <v>248910</v>
      </c>
      <c r="E20" s="11">
        <f t="shared" si="6"/>
        <v>164912</v>
      </c>
      <c r="F20" s="11">
        <f t="shared" si="6"/>
        <v>246006</v>
      </c>
      <c r="G20" s="11">
        <f t="shared" si="6"/>
        <v>461987</v>
      </c>
      <c r="H20" s="11">
        <f t="shared" si="6"/>
        <v>160837</v>
      </c>
      <c r="I20" s="11">
        <f t="shared" si="6"/>
        <v>39420</v>
      </c>
      <c r="J20" s="11">
        <f t="shared" si="6"/>
        <v>90607</v>
      </c>
      <c r="K20" s="11">
        <f t="shared" si="4"/>
        <v>1817686</v>
      </c>
    </row>
    <row r="21" spans="1:12" ht="17.25" customHeight="1">
      <c r="A21" s="12" t="s">
        <v>24</v>
      </c>
      <c r="B21" s="13">
        <v>103335</v>
      </c>
      <c r="C21" s="13">
        <v>135634</v>
      </c>
      <c r="D21" s="13">
        <v>152786</v>
      </c>
      <c r="E21" s="13">
        <v>100058</v>
      </c>
      <c r="F21" s="13">
        <v>148422</v>
      </c>
      <c r="G21" s="13">
        <v>258725</v>
      </c>
      <c r="H21" s="13">
        <v>96503</v>
      </c>
      <c r="I21" s="13">
        <v>25663</v>
      </c>
      <c r="J21" s="13">
        <v>54735</v>
      </c>
      <c r="K21" s="11">
        <f t="shared" si="4"/>
        <v>1075861</v>
      </c>
      <c r="L21" s="52"/>
    </row>
    <row r="22" spans="1:12" ht="17.25" customHeight="1">
      <c r="A22" s="12" t="s">
        <v>25</v>
      </c>
      <c r="B22" s="13">
        <v>76211</v>
      </c>
      <c r="C22" s="13">
        <v>79269</v>
      </c>
      <c r="D22" s="13">
        <v>89882</v>
      </c>
      <c r="E22" s="13">
        <v>61064</v>
      </c>
      <c r="F22" s="13">
        <v>92162</v>
      </c>
      <c r="G22" s="13">
        <v>194177</v>
      </c>
      <c r="H22" s="13">
        <v>60553</v>
      </c>
      <c r="I22" s="13">
        <v>12758</v>
      </c>
      <c r="J22" s="13">
        <v>33529</v>
      </c>
      <c r="K22" s="11">
        <f t="shared" si="4"/>
        <v>699605</v>
      </c>
      <c r="L22" s="52"/>
    </row>
    <row r="23" spans="1:11" ht="17.25" customHeight="1">
      <c r="A23" s="12" t="s">
        <v>26</v>
      </c>
      <c r="B23" s="13">
        <v>4822</v>
      </c>
      <c r="C23" s="13">
        <v>5736</v>
      </c>
      <c r="D23" s="13">
        <v>6242</v>
      </c>
      <c r="E23" s="13">
        <v>3790</v>
      </c>
      <c r="F23" s="13">
        <v>5422</v>
      </c>
      <c r="G23" s="13">
        <v>9085</v>
      </c>
      <c r="H23" s="13">
        <v>3781</v>
      </c>
      <c r="I23" s="13">
        <v>999</v>
      </c>
      <c r="J23" s="13">
        <v>2343</v>
      </c>
      <c r="K23" s="11">
        <f t="shared" si="4"/>
        <v>42220</v>
      </c>
    </row>
    <row r="24" spans="1:11" ht="17.25" customHeight="1">
      <c r="A24" s="16" t="s">
        <v>27</v>
      </c>
      <c r="B24" s="13">
        <v>51861</v>
      </c>
      <c r="C24" s="13">
        <v>80955</v>
      </c>
      <c r="D24" s="13">
        <v>93589</v>
      </c>
      <c r="E24" s="13">
        <v>60016</v>
      </c>
      <c r="F24" s="13">
        <v>67427</v>
      </c>
      <c r="G24" s="13">
        <v>84034</v>
      </c>
      <c r="H24" s="13">
        <v>41947</v>
      </c>
      <c r="I24" s="13">
        <v>17885</v>
      </c>
      <c r="J24" s="13">
        <v>39749</v>
      </c>
      <c r="K24" s="11">
        <f t="shared" si="4"/>
        <v>537463</v>
      </c>
    </row>
    <row r="25" spans="1:12" ht="17.25" customHeight="1">
      <c r="A25" s="12" t="s">
        <v>28</v>
      </c>
      <c r="B25" s="13">
        <v>33191</v>
      </c>
      <c r="C25" s="13">
        <v>51811</v>
      </c>
      <c r="D25" s="13">
        <v>59897</v>
      </c>
      <c r="E25" s="13">
        <v>38410</v>
      </c>
      <c r="F25" s="13">
        <v>43153</v>
      </c>
      <c r="G25" s="13">
        <v>53782</v>
      </c>
      <c r="H25" s="13">
        <v>26846</v>
      </c>
      <c r="I25" s="13">
        <v>11446</v>
      </c>
      <c r="J25" s="13">
        <v>25439</v>
      </c>
      <c r="K25" s="11">
        <f t="shared" si="4"/>
        <v>343975</v>
      </c>
      <c r="L25" s="52"/>
    </row>
    <row r="26" spans="1:12" ht="17.25" customHeight="1">
      <c r="A26" s="12" t="s">
        <v>29</v>
      </c>
      <c r="B26" s="13">
        <v>18670</v>
      </c>
      <c r="C26" s="13">
        <v>29144</v>
      </c>
      <c r="D26" s="13">
        <v>33692</v>
      </c>
      <c r="E26" s="13">
        <v>21606</v>
      </c>
      <c r="F26" s="13">
        <v>24274</v>
      </c>
      <c r="G26" s="13">
        <v>30252</v>
      </c>
      <c r="H26" s="13">
        <v>15101</v>
      </c>
      <c r="I26" s="13">
        <v>6439</v>
      </c>
      <c r="J26" s="13">
        <v>14310</v>
      </c>
      <c r="K26" s="11">
        <f t="shared" si="4"/>
        <v>193488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6070</v>
      </c>
      <c r="I27" s="11">
        <v>0</v>
      </c>
      <c r="J27" s="11">
        <v>0</v>
      </c>
      <c r="K27" s="11">
        <f t="shared" si="4"/>
        <v>6070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60">
        <f>SUM(B30:B33)</f>
        <v>2.41137672</v>
      </c>
      <c r="C29" s="60">
        <f aca="true" t="shared" si="7" ref="C29:J29">SUM(C30:C33)</f>
        <v>2.750898</v>
      </c>
      <c r="D29" s="60">
        <f t="shared" si="7"/>
        <v>3.09747928</v>
      </c>
      <c r="E29" s="60">
        <f t="shared" si="7"/>
        <v>2.63425317</v>
      </c>
      <c r="F29" s="60">
        <f t="shared" si="7"/>
        <v>2.55653868</v>
      </c>
      <c r="G29" s="60">
        <f t="shared" si="7"/>
        <v>2.1985146</v>
      </c>
      <c r="H29" s="60">
        <f t="shared" si="7"/>
        <v>2.5209055</v>
      </c>
      <c r="I29" s="60">
        <f t="shared" si="7"/>
        <v>4.473838</v>
      </c>
      <c r="J29" s="60">
        <f t="shared" si="7"/>
        <v>2.655938</v>
      </c>
      <c r="K29" s="19">
        <v>0</v>
      </c>
    </row>
    <row r="30" spans="1:11" ht="17.25" customHeight="1">
      <c r="A30" s="16" t="s">
        <v>34</v>
      </c>
      <c r="B30" s="32">
        <v>2.4137</v>
      </c>
      <c r="C30" s="32">
        <v>2.747</v>
      </c>
      <c r="D30" s="32">
        <v>3.0995</v>
      </c>
      <c r="E30" s="32">
        <v>2.636</v>
      </c>
      <c r="F30" s="32">
        <v>2.559</v>
      </c>
      <c r="G30" s="32">
        <v>2.2014</v>
      </c>
      <c r="H30" s="32">
        <v>2.5242</v>
      </c>
      <c r="I30" s="32">
        <v>4.4807</v>
      </c>
      <c r="J30" s="32">
        <v>2.6567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0.006106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1" t="s">
        <v>109</v>
      </c>
      <c r="B32" s="62">
        <v>-0.00232328</v>
      </c>
      <c r="C32" s="62">
        <v>-0.002208</v>
      </c>
      <c r="D32" s="62">
        <v>-0.00202072</v>
      </c>
      <c r="E32" s="62">
        <v>-0.00174683</v>
      </c>
      <c r="F32" s="62">
        <v>-0.00246132</v>
      </c>
      <c r="G32" s="62">
        <v>-0.0028854</v>
      </c>
      <c r="H32" s="62">
        <v>-0.0032945</v>
      </c>
      <c r="I32" s="62">
        <v>-0.006862</v>
      </c>
      <c r="J32" s="62">
        <v>-0.000762</v>
      </c>
      <c r="K32" s="63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80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15441.01</v>
      </c>
      <c r="I35" s="19">
        <v>0</v>
      </c>
      <c r="J35" s="19">
        <v>0</v>
      </c>
      <c r="K35" s="23">
        <f>SUM(B35:J35)</f>
        <v>15441.01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</f>
        <v>1934.56</v>
      </c>
      <c r="C39" s="23">
        <f aca="true" t="shared" si="8" ref="C39:J39">+C43</f>
        <v>2461</v>
      </c>
      <c r="D39" s="23">
        <f t="shared" si="8"/>
        <v>2294.08</v>
      </c>
      <c r="E39" s="19">
        <f t="shared" si="8"/>
        <v>1313.96</v>
      </c>
      <c r="F39" s="23">
        <f t="shared" si="8"/>
        <v>2722.08</v>
      </c>
      <c r="G39" s="23">
        <f t="shared" si="8"/>
        <v>4900.6</v>
      </c>
      <c r="H39" s="23">
        <f t="shared" si="8"/>
        <v>2563.72</v>
      </c>
      <c r="I39" s="23">
        <f t="shared" si="8"/>
        <v>1065.72</v>
      </c>
      <c r="J39" s="23">
        <f t="shared" si="8"/>
        <v>856</v>
      </c>
      <c r="K39" s="23">
        <f aca="true" t="shared" si="9" ref="K39:K44">SUM(B39:J39)</f>
        <v>20111.72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4" t="s">
        <v>108</v>
      </c>
      <c r="B43" s="65">
        <f>ROUND(B44*B45,2)</f>
        <v>1934.56</v>
      </c>
      <c r="C43" s="65">
        <f>ROUND(C44*C45,2)</f>
        <v>2461</v>
      </c>
      <c r="D43" s="65">
        <f aca="true" t="shared" si="10" ref="D43:J43">ROUND(D44*D45,2)</f>
        <v>2294.08</v>
      </c>
      <c r="E43" s="65">
        <f t="shared" si="10"/>
        <v>1313.96</v>
      </c>
      <c r="F43" s="65">
        <f t="shared" si="10"/>
        <v>2722.08</v>
      </c>
      <c r="G43" s="65">
        <f t="shared" si="10"/>
        <v>4900.6</v>
      </c>
      <c r="H43" s="65">
        <f t="shared" si="10"/>
        <v>2563.72</v>
      </c>
      <c r="I43" s="65">
        <f t="shared" si="10"/>
        <v>1065.72</v>
      </c>
      <c r="J43" s="65">
        <f t="shared" si="10"/>
        <v>856</v>
      </c>
      <c r="K43" s="65">
        <f t="shared" si="9"/>
        <v>20111.72</v>
      </c>
    </row>
    <row r="44" spans="1:11" ht="17.25" customHeight="1">
      <c r="A44" s="66" t="s">
        <v>43</v>
      </c>
      <c r="B44" s="67">
        <v>452</v>
      </c>
      <c r="C44" s="67">
        <v>575</v>
      </c>
      <c r="D44" s="67">
        <v>536</v>
      </c>
      <c r="E44" s="67">
        <v>307</v>
      </c>
      <c r="F44" s="67">
        <v>636</v>
      </c>
      <c r="G44" s="67">
        <v>1145</v>
      </c>
      <c r="H44" s="67">
        <v>599</v>
      </c>
      <c r="I44" s="67">
        <v>249</v>
      </c>
      <c r="J44" s="67">
        <v>200</v>
      </c>
      <c r="K44" s="67">
        <f t="shared" si="9"/>
        <v>4699</v>
      </c>
    </row>
    <row r="45" spans="1:12" ht="17.25" customHeight="1">
      <c r="A45" s="66" t="s">
        <v>44</v>
      </c>
      <c r="B45" s="65">
        <v>4.28</v>
      </c>
      <c r="C45" s="65">
        <v>4.28</v>
      </c>
      <c r="D45" s="65">
        <v>4.28</v>
      </c>
      <c r="E45" s="65">
        <v>4.28</v>
      </c>
      <c r="F45" s="65">
        <v>4.28</v>
      </c>
      <c r="G45" s="65">
        <v>4.28</v>
      </c>
      <c r="H45" s="65">
        <v>4.28</v>
      </c>
      <c r="I45" s="65">
        <v>4.28</v>
      </c>
      <c r="J45" s="63">
        <v>4.28</v>
      </c>
      <c r="K45" s="65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+B48+B56</f>
        <v>1393627.09</v>
      </c>
      <c r="C47" s="22">
        <f aca="true" t="shared" si="11" ref="C47:H47">+C48+C56</f>
        <v>2070728.3199999998</v>
      </c>
      <c r="D47" s="22">
        <f t="shared" si="11"/>
        <v>2432139.44</v>
      </c>
      <c r="E47" s="22">
        <f t="shared" si="11"/>
        <v>1449361.7799999998</v>
      </c>
      <c r="F47" s="22">
        <f t="shared" si="11"/>
        <v>1806787.75</v>
      </c>
      <c r="G47" s="22">
        <f t="shared" si="11"/>
        <v>2634359.44</v>
      </c>
      <c r="H47" s="22">
        <f t="shared" si="11"/>
        <v>1389541.44</v>
      </c>
      <c r="I47" s="22">
        <f>+I48+I56</f>
        <v>543321.72</v>
      </c>
      <c r="J47" s="22">
        <f>+J48+J56</f>
        <v>792972.9</v>
      </c>
      <c r="K47" s="22">
        <f>SUM(B47:J47)</f>
        <v>14512839.879999999</v>
      </c>
    </row>
    <row r="48" spans="1:11" ht="17.25" customHeight="1">
      <c r="A48" s="16" t="s">
        <v>46</v>
      </c>
      <c r="B48" s="23">
        <f>SUM(B49:B55)</f>
        <v>1376139.57</v>
      </c>
      <c r="C48" s="23">
        <f aca="true" t="shared" si="12" ref="C48:H48">SUM(C49:C55)</f>
        <v>2048587.18</v>
      </c>
      <c r="D48" s="23">
        <f t="shared" si="12"/>
        <v>2406740.25</v>
      </c>
      <c r="E48" s="23">
        <f t="shared" si="12"/>
        <v>1428341.5899999999</v>
      </c>
      <c r="F48" s="23">
        <f t="shared" si="12"/>
        <v>1785207.31</v>
      </c>
      <c r="G48" s="23">
        <f t="shared" si="12"/>
        <v>2606517.25</v>
      </c>
      <c r="H48" s="23">
        <f t="shared" si="12"/>
        <v>1371320.0799999998</v>
      </c>
      <c r="I48" s="23">
        <f>SUM(I49:I55)</f>
        <v>543321.72</v>
      </c>
      <c r="J48" s="23">
        <f>SUM(J49:J55)</f>
        <v>779781.53</v>
      </c>
      <c r="K48" s="23">
        <f aca="true" t="shared" si="13" ref="K48:K56">SUM(B48:J48)</f>
        <v>14345956.48</v>
      </c>
    </row>
    <row r="49" spans="1:11" ht="17.25" customHeight="1">
      <c r="A49" s="34" t="s">
        <v>47</v>
      </c>
      <c r="B49" s="23">
        <f aca="true" t="shared" si="14" ref="B49:H49">ROUND(B30*B7,2)</f>
        <v>1375529.01</v>
      </c>
      <c r="C49" s="23">
        <f t="shared" si="14"/>
        <v>2043226.84</v>
      </c>
      <c r="D49" s="23">
        <f t="shared" si="14"/>
        <v>2406014.77</v>
      </c>
      <c r="E49" s="23">
        <f t="shared" si="14"/>
        <v>1427973.92</v>
      </c>
      <c r="F49" s="23">
        <f t="shared" si="14"/>
        <v>1784201.33</v>
      </c>
      <c r="G49" s="23">
        <f t="shared" si="14"/>
        <v>2605031.09</v>
      </c>
      <c r="H49" s="23">
        <f t="shared" si="14"/>
        <v>1355083.96</v>
      </c>
      <c r="I49" s="23">
        <f>ROUND(I30*I7,2)</f>
        <v>543087.72</v>
      </c>
      <c r="J49" s="23">
        <f>ROUND(J30*J7,2)</f>
        <v>779149.01</v>
      </c>
      <c r="K49" s="23">
        <f t="shared" si="13"/>
        <v>14319297.650000002</v>
      </c>
    </row>
    <row r="50" spans="1:11" ht="17.25" customHeight="1">
      <c r="A50" s="34" t="s">
        <v>48</v>
      </c>
      <c r="B50" s="19">
        <v>0</v>
      </c>
      <c r="C50" s="23">
        <f>ROUND(C31*C7,2)</f>
        <v>4541.66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4541.66</v>
      </c>
    </row>
    <row r="51" spans="1:11" ht="17.25" customHeight="1">
      <c r="A51" s="68" t="s">
        <v>110</v>
      </c>
      <c r="B51" s="69">
        <f>ROUND(B32*B7,2)</f>
        <v>-1324</v>
      </c>
      <c r="C51" s="69">
        <f>ROUND(C32*C7,2)</f>
        <v>-1642.32</v>
      </c>
      <c r="D51" s="69">
        <f aca="true" t="shared" si="15" ref="D51:J51">ROUND(D32*D7,2)</f>
        <v>-1568.6</v>
      </c>
      <c r="E51" s="69">
        <f t="shared" si="15"/>
        <v>-946.29</v>
      </c>
      <c r="F51" s="69">
        <f t="shared" si="15"/>
        <v>-1716.1</v>
      </c>
      <c r="G51" s="69">
        <f t="shared" si="15"/>
        <v>-3414.44</v>
      </c>
      <c r="H51" s="69">
        <f t="shared" si="15"/>
        <v>-1768.61</v>
      </c>
      <c r="I51" s="69">
        <f t="shared" si="15"/>
        <v>-831.72</v>
      </c>
      <c r="J51" s="69">
        <f t="shared" si="15"/>
        <v>-223.48</v>
      </c>
      <c r="K51" s="69">
        <f>SUM(B51:J51)</f>
        <v>-13435.56</v>
      </c>
    </row>
    <row r="52" spans="1:11" ht="17.25" customHeight="1">
      <c r="A52" s="34" t="s">
        <v>49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50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15441.01</v>
      </c>
      <c r="I53" s="31">
        <f>+I35</f>
        <v>0</v>
      </c>
      <c r="J53" s="31">
        <f>+J35</f>
        <v>0</v>
      </c>
      <c r="K53" s="23">
        <f t="shared" si="13"/>
        <v>15441.01</v>
      </c>
    </row>
    <row r="54" spans="1:11" ht="17.25" customHeight="1">
      <c r="A54" s="12" t="s">
        <v>51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52</v>
      </c>
      <c r="B55" s="36">
        <v>1934.56</v>
      </c>
      <c r="C55" s="36">
        <v>2461</v>
      </c>
      <c r="D55" s="36">
        <v>2294.08</v>
      </c>
      <c r="E55" s="19">
        <v>1313.96</v>
      </c>
      <c r="F55" s="36">
        <v>2722.08</v>
      </c>
      <c r="G55" s="36">
        <v>4900.6</v>
      </c>
      <c r="H55" s="36">
        <v>2563.72</v>
      </c>
      <c r="I55" s="36">
        <v>1065.72</v>
      </c>
      <c r="J55" s="19">
        <v>856</v>
      </c>
      <c r="K55" s="23">
        <f t="shared" si="13"/>
        <v>20111.72</v>
      </c>
    </row>
    <row r="56" spans="1:11" ht="17.25" customHeight="1">
      <c r="A56" s="16" t="s">
        <v>53</v>
      </c>
      <c r="B56" s="36">
        <v>17487.52</v>
      </c>
      <c r="C56" s="36">
        <v>22141.14</v>
      </c>
      <c r="D56" s="36">
        <v>25399.19</v>
      </c>
      <c r="E56" s="36">
        <v>21020.19</v>
      </c>
      <c r="F56" s="36">
        <v>21580.44</v>
      </c>
      <c r="G56" s="36">
        <v>27842.19</v>
      </c>
      <c r="H56" s="36">
        <v>18221.36</v>
      </c>
      <c r="I56" s="19">
        <v>0</v>
      </c>
      <c r="J56" s="36">
        <v>13191.37</v>
      </c>
      <c r="K56" s="36">
        <f t="shared" si="13"/>
        <v>166883.40000000002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49"/>
      <c r="B58" s="58">
        <v>0</v>
      </c>
      <c r="C58" s="58">
        <v>0</v>
      </c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54</v>
      </c>
      <c r="B60" s="35">
        <f aca="true" t="shared" si="16" ref="B60:J60">+B61+B68+B94+B95</f>
        <v>-466748.67999999993</v>
      </c>
      <c r="C60" s="35">
        <f t="shared" si="16"/>
        <v>-285925.99</v>
      </c>
      <c r="D60" s="35">
        <f t="shared" si="16"/>
        <v>-342006.95</v>
      </c>
      <c r="E60" s="35">
        <f t="shared" si="16"/>
        <v>-467400.5</v>
      </c>
      <c r="F60" s="35">
        <f t="shared" si="16"/>
        <v>-498266.59</v>
      </c>
      <c r="G60" s="35">
        <f t="shared" si="16"/>
        <v>-531813.7899999999</v>
      </c>
      <c r="H60" s="35">
        <f t="shared" si="16"/>
        <v>-232644.7</v>
      </c>
      <c r="I60" s="35">
        <f t="shared" si="16"/>
        <v>-86569.42</v>
      </c>
      <c r="J60" s="35">
        <f t="shared" si="16"/>
        <v>-101289.54000000001</v>
      </c>
      <c r="K60" s="35">
        <f>SUM(B60:J60)</f>
        <v>-3012666.16</v>
      </c>
    </row>
    <row r="61" spans="1:11" ht="18.75" customHeight="1">
      <c r="A61" s="16" t="s">
        <v>78</v>
      </c>
      <c r="B61" s="35">
        <f aca="true" t="shared" si="17" ref="B61:J61">B62+B63+B64+B65+B66+B67</f>
        <v>-447917.95999999996</v>
      </c>
      <c r="C61" s="35">
        <f t="shared" si="17"/>
        <v>-259106.39</v>
      </c>
      <c r="D61" s="35">
        <f t="shared" si="17"/>
        <v>-312429.43</v>
      </c>
      <c r="E61" s="35">
        <f t="shared" si="17"/>
        <v>-437937.9</v>
      </c>
      <c r="F61" s="35">
        <f t="shared" si="17"/>
        <v>-472932.28</v>
      </c>
      <c r="G61" s="35">
        <f t="shared" si="17"/>
        <v>-497767.22</v>
      </c>
      <c r="H61" s="35">
        <f t="shared" si="17"/>
        <v>-214146.5</v>
      </c>
      <c r="I61" s="35">
        <f t="shared" si="17"/>
        <v>-42164.5</v>
      </c>
      <c r="J61" s="35">
        <f t="shared" si="17"/>
        <v>-74445</v>
      </c>
      <c r="K61" s="35">
        <f aca="true" t="shared" si="18" ref="K61:K94">SUM(B61:J61)</f>
        <v>-2758847.18</v>
      </c>
    </row>
    <row r="62" spans="1:11" ht="18.75" customHeight="1">
      <c r="A62" s="12" t="s">
        <v>79</v>
      </c>
      <c r="B62" s="35">
        <f>-ROUND(B9*$D$3,2)</f>
        <v>-184719.5</v>
      </c>
      <c r="C62" s="35">
        <f aca="true" t="shared" si="19" ref="C62:J62">-ROUND(C9*$D$3,2)</f>
        <v>-246890</v>
      </c>
      <c r="D62" s="35">
        <f t="shared" si="19"/>
        <v>-221473</v>
      </c>
      <c r="E62" s="35">
        <f t="shared" si="19"/>
        <v>-167181</v>
      </c>
      <c r="F62" s="35">
        <f t="shared" si="19"/>
        <v>-176424.5</v>
      </c>
      <c r="G62" s="35">
        <f t="shared" si="19"/>
        <v>-237139</v>
      </c>
      <c r="H62" s="35">
        <f t="shared" si="19"/>
        <v>-214032</v>
      </c>
      <c r="I62" s="35">
        <f t="shared" si="19"/>
        <v>-42164.5</v>
      </c>
      <c r="J62" s="35">
        <f t="shared" si="19"/>
        <v>-74445</v>
      </c>
      <c r="K62" s="35">
        <f t="shared" si="18"/>
        <v>-1564468.5</v>
      </c>
    </row>
    <row r="63" spans="1:11" ht="18.75" customHeight="1">
      <c r="A63" s="12" t="s">
        <v>55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8"/>
        <v>0</v>
      </c>
    </row>
    <row r="64" spans="1:11" ht="18.75" customHeight="1">
      <c r="A64" s="12" t="s">
        <v>104</v>
      </c>
      <c r="B64" s="35">
        <v>-1774.5</v>
      </c>
      <c r="C64" s="35">
        <v>-164.5</v>
      </c>
      <c r="D64" s="35">
        <v>-413</v>
      </c>
      <c r="E64" s="35">
        <v>-1652</v>
      </c>
      <c r="F64" s="35">
        <v>-1575</v>
      </c>
      <c r="G64" s="35">
        <v>-1179.5</v>
      </c>
      <c r="H64" s="19">
        <v>0</v>
      </c>
      <c r="I64" s="19">
        <v>0</v>
      </c>
      <c r="J64" s="19">
        <v>0</v>
      </c>
      <c r="K64" s="35">
        <f t="shared" si="18"/>
        <v>-6758.5</v>
      </c>
    </row>
    <row r="65" spans="1:11" ht="18.75" customHeight="1">
      <c r="A65" s="12" t="s">
        <v>111</v>
      </c>
      <c r="B65" s="35">
        <v>-10293.5</v>
      </c>
      <c r="C65" s="35">
        <v>-2712.5</v>
      </c>
      <c r="D65" s="35">
        <v>-3619</v>
      </c>
      <c r="E65" s="35">
        <v>-7444.5</v>
      </c>
      <c r="F65" s="35">
        <v>-3489.5</v>
      </c>
      <c r="G65" s="35">
        <v>-4018</v>
      </c>
      <c r="H65" s="35">
        <v>-24.5</v>
      </c>
      <c r="I65" s="19">
        <v>0</v>
      </c>
      <c r="J65" s="19">
        <v>0</v>
      </c>
      <c r="K65" s="35">
        <f t="shared" si="18"/>
        <v>-31601.5</v>
      </c>
    </row>
    <row r="66" spans="1:11" ht="18.75" customHeight="1">
      <c r="A66" s="12" t="s">
        <v>56</v>
      </c>
      <c r="B66" s="47">
        <v>-251130.46</v>
      </c>
      <c r="C66" s="47">
        <v>-9339.39</v>
      </c>
      <c r="D66" s="47">
        <v>-86924.43</v>
      </c>
      <c r="E66" s="47">
        <v>-261570.4</v>
      </c>
      <c r="F66" s="47">
        <v>-291443.28</v>
      </c>
      <c r="G66" s="47">
        <v>-255340.72</v>
      </c>
      <c r="H66" s="35">
        <v>-90</v>
      </c>
      <c r="I66" s="19">
        <v>0</v>
      </c>
      <c r="J66" s="19">
        <v>0</v>
      </c>
      <c r="K66" s="35">
        <f t="shared" si="18"/>
        <v>-1155838.68</v>
      </c>
    </row>
    <row r="67" spans="1:11" ht="18.75" customHeight="1">
      <c r="A67" s="12" t="s">
        <v>57</v>
      </c>
      <c r="B67" s="19">
        <v>0</v>
      </c>
      <c r="C67" s="19">
        <v>0</v>
      </c>
      <c r="D67" s="19">
        <v>0</v>
      </c>
      <c r="E67" s="47">
        <v>-90</v>
      </c>
      <c r="F67" s="19">
        <v>0</v>
      </c>
      <c r="G67" s="35">
        <v>-90</v>
      </c>
      <c r="H67" s="19">
        <v>0</v>
      </c>
      <c r="I67" s="19">
        <v>0</v>
      </c>
      <c r="J67" s="19">
        <v>0</v>
      </c>
      <c r="K67" s="35">
        <f t="shared" si="18"/>
        <v>-180</v>
      </c>
    </row>
    <row r="68" spans="1:11" ht="18.75" customHeight="1">
      <c r="A68" s="12" t="s">
        <v>83</v>
      </c>
      <c r="B68" s="35">
        <f aca="true" t="shared" si="20" ref="B68:J68">SUM(B69:B92)</f>
        <v>-18830.72</v>
      </c>
      <c r="C68" s="35">
        <f t="shared" si="20"/>
        <v>-26819.6</v>
      </c>
      <c r="D68" s="35">
        <f t="shared" si="20"/>
        <v>-29577.52</v>
      </c>
      <c r="E68" s="35">
        <f t="shared" si="20"/>
        <v>-29462.600000000002</v>
      </c>
      <c r="F68" s="35">
        <f t="shared" si="20"/>
        <v>-25334.31</v>
      </c>
      <c r="G68" s="35">
        <f t="shared" si="20"/>
        <v>-34046.57</v>
      </c>
      <c r="H68" s="35">
        <f t="shared" si="20"/>
        <v>-18498.199999999997</v>
      </c>
      <c r="I68" s="35">
        <f t="shared" si="20"/>
        <v>-44404.92</v>
      </c>
      <c r="J68" s="35">
        <f t="shared" si="20"/>
        <v>-26844.54</v>
      </c>
      <c r="K68" s="35">
        <f t="shared" si="18"/>
        <v>-253818.98</v>
      </c>
    </row>
    <row r="69" spans="1:11" ht="18.75" customHeight="1">
      <c r="A69" s="12" t="s">
        <v>58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f t="shared" si="18"/>
        <v>0</v>
      </c>
    </row>
    <row r="70" spans="1:11" ht="18.75" customHeight="1">
      <c r="A70" s="12" t="s">
        <v>59</v>
      </c>
      <c r="B70" s="19">
        <v>0</v>
      </c>
      <c r="C70" s="35">
        <v>-156.56</v>
      </c>
      <c r="D70" s="35">
        <v>-18</v>
      </c>
      <c r="E70" s="19">
        <v>0</v>
      </c>
      <c r="F70" s="19">
        <v>0</v>
      </c>
      <c r="G70" s="35">
        <v>-18</v>
      </c>
      <c r="H70" s="19">
        <v>0</v>
      </c>
      <c r="I70" s="19">
        <v>0</v>
      </c>
      <c r="J70" s="19">
        <v>0</v>
      </c>
      <c r="K70" s="35">
        <f t="shared" si="18"/>
        <v>-192.56</v>
      </c>
    </row>
    <row r="71" spans="1:11" ht="18.75" customHeight="1">
      <c r="A71" s="12" t="s">
        <v>60</v>
      </c>
      <c r="B71" s="19">
        <v>0</v>
      </c>
      <c r="C71" s="19">
        <v>0</v>
      </c>
      <c r="D71" s="35">
        <v>-1182.14</v>
      </c>
      <c r="E71" s="19">
        <v>0</v>
      </c>
      <c r="F71" s="35">
        <v>-421.43</v>
      </c>
      <c r="G71" s="19">
        <v>0</v>
      </c>
      <c r="H71" s="19">
        <v>0</v>
      </c>
      <c r="I71" s="47">
        <v>-2196.56</v>
      </c>
      <c r="J71" s="19">
        <v>0</v>
      </c>
      <c r="K71" s="35">
        <f t="shared" si="18"/>
        <v>-3800.13</v>
      </c>
    </row>
    <row r="72" spans="1:11" ht="18.75" customHeight="1">
      <c r="A72" s="12" t="s">
        <v>61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7">
        <v>-30000</v>
      </c>
      <c r="J72" s="19">
        <v>0</v>
      </c>
      <c r="K72" s="48">
        <f t="shared" si="18"/>
        <v>-30000</v>
      </c>
    </row>
    <row r="73" spans="1:11" ht="18.75" customHeight="1">
      <c r="A73" s="34" t="s">
        <v>62</v>
      </c>
      <c r="B73" s="35">
        <v>-15594.22</v>
      </c>
      <c r="C73" s="35">
        <v>-22637.8</v>
      </c>
      <c r="D73" s="35">
        <v>-21400.42</v>
      </c>
      <c r="E73" s="35">
        <v>-15007.26</v>
      </c>
      <c r="F73" s="35">
        <v>-20623.08</v>
      </c>
      <c r="G73" s="35">
        <v>-31426.41</v>
      </c>
      <c r="H73" s="35">
        <v>-15388</v>
      </c>
      <c r="I73" s="35">
        <v>-5409.59</v>
      </c>
      <c r="J73" s="35">
        <v>-11152.33</v>
      </c>
      <c r="K73" s="48">
        <f t="shared" si="18"/>
        <v>-158639.11</v>
      </c>
    </row>
    <row r="74" spans="1:11" ht="18.75" customHeight="1">
      <c r="A74" s="12" t="s">
        <v>63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8"/>
        <v>0</v>
      </c>
    </row>
    <row r="75" spans="1:11" ht="18.75" customHeight="1">
      <c r="A75" s="12" t="s">
        <v>64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65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66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67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68</v>
      </c>
      <c r="B79" s="35">
        <v>-963.82</v>
      </c>
      <c r="C79" s="35">
        <v>-674</v>
      </c>
      <c r="D79" s="35">
        <v>-3437.4</v>
      </c>
      <c r="E79" s="35">
        <v>-337</v>
      </c>
      <c r="F79" s="35">
        <v>-1738.92</v>
      </c>
      <c r="G79" s="35">
        <v>-539.2</v>
      </c>
      <c r="H79" s="35">
        <v>-1954.6</v>
      </c>
      <c r="I79" s="19">
        <v>0</v>
      </c>
      <c r="J79" s="19">
        <v>0</v>
      </c>
      <c r="K79" s="48">
        <f t="shared" si="18"/>
        <v>-9644.94</v>
      </c>
    </row>
    <row r="80" spans="1:11" ht="18.75" customHeight="1">
      <c r="A80" s="12" t="s">
        <v>69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70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71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72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81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84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85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89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90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91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2" ht="18.75" customHeight="1">
      <c r="A90" s="12" t="s">
        <v>92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  <c r="L90" s="56"/>
    </row>
    <row r="91" spans="1:12" ht="18.75" customHeight="1">
      <c r="A91" s="12" t="s">
        <v>124</v>
      </c>
      <c r="B91" s="35">
        <v>-2272.68</v>
      </c>
      <c r="C91" s="35">
        <v>-3351.24</v>
      </c>
      <c r="D91" s="35">
        <v>-3539.56</v>
      </c>
      <c r="E91" s="35">
        <v>-2088.64</v>
      </c>
      <c r="F91" s="35">
        <v>-2550.88</v>
      </c>
      <c r="G91" s="35">
        <v>-2062.96</v>
      </c>
      <c r="H91" s="35">
        <v>-1155.6</v>
      </c>
      <c r="I91" s="35">
        <v>47.08</v>
      </c>
      <c r="J91" s="35">
        <v>-1498</v>
      </c>
      <c r="K91" s="35">
        <f t="shared" si="18"/>
        <v>-18472.479999999996</v>
      </c>
      <c r="L91" s="55"/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48">
        <v>-12029.7</v>
      </c>
      <c r="F92" s="19">
        <v>0</v>
      </c>
      <c r="G92" s="19">
        <v>0</v>
      </c>
      <c r="H92" s="19">
        <v>0</v>
      </c>
      <c r="I92" s="48">
        <v>-6845.85</v>
      </c>
      <c r="J92" s="48">
        <v>-14194.21</v>
      </c>
      <c r="K92" s="48">
        <f t="shared" si="18"/>
        <v>-33069.76</v>
      </c>
      <c r="L92" s="55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8"/>
      <c r="L93" s="55"/>
    </row>
    <row r="94" spans="1:12" ht="18.75" customHeight="1">
      <c r="A94" s="16" t="s">
        <v>98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t="shared" si="18"/>
        <v>0</v>
      </c>
      <c r="L94" s="55"/>
    </row>
    <row r="95" spans="1:12" ht="18.75" customHeight="1">
      <c r="A95" s="16" t="s">
        <v>107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6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1">
        <f>SUM(B96:J96)</f>
        <v>0</v>
      </c>
      <c r="L96" s="54"/>
    </row>
    <row r="97" spans="1:12" ht="18.75" customHeight="1">
      <c r="A97" s="16" t="s">
        <v>87</v>
      </c>
      <c r="B97" s="24">
        <f aca="true" t="shared" si="21" ref="B97:H97">+B98+B99</f>
        <v>926878.4100000001</v>
      </c>
      <c r="C97" s="24">
        <f t="shared" si="21"/>
        <v>1784802.3299999998</v>
      </c>
      <c r="D97" s="24">
        <f t="shared" si="21"/>
        <v>2090132.49</v>
      </c>
      <c r="E97" s="24">
        <f t="shared" si="21"/>
        <v>981961.2799999998</v>
      </c>
      <c r="F97" s="24">
        <f t="shared" si="21"/>
        <v>1308521.16</v>
      </c>
      <c r="G97" s="24">
        <f t="shared" si="21"/>
        <v>2102545.6500000004</v>
      </c>
      <c r="H97" s="24">
        <f t="shared" si="21"/>
        <v>1156896.74</v>
      </c>
      <c r="I97" s="24">
        <f>+I98+I99</f>
        <v>456752.3</v>
      </c>
      <c r="J97" s="24">
        <f>+J98+J99</f>
        <v>691683.36</v>
      </c>
      <c r="K97" s="48">
        <f>SUM(B97:J97)</f>
        <v>11500173.72</v>
      </c>
      <c r="L97" s="54"/>
    </row>
    <row r="98" spans="1:12" ht="18.75" customHeight="1">
      <c r="A98" s="16" t="s">
        <v>86</v>
      </c>
      <c r="B98" s="24">
        <f aca="true" t="shared" si="22" ref="B98:J98">+B48+B61+B68+B94</f>
        <v>909390.8900000001</v>
      </c>
      <c r="C98" s="24">
        <f t="shared" si="22"/>
        <v>1762661.19</v>
      </c>
      <c r="D98" s="24">
        <f t="shared" si="22"/>
        <v>2064733.3</v>
      </c>
      <c r="E98" s="24">
        <f t="shared" si="22"/>
        <v>960941.0899999999</v>
      </c>
      <c r="F98" s="24">
        <f t="shared" si="22"/>
        <v>1286940.72</v>
      </c>
      <c r="G98" s="24">
        <f t="shared" si="22"/>
        <v>2074703.4600000002</v>
      </c>
      <c r="H98" s="24">
        <f t="shared" si="22"/>
        <v>1138675.38</v>
      </c>
      <c r="I98" s="24">
        <f t="shared" si="22"/>
        <v>456752.3</v>
      </c>
      <c r="J98" s="24">
        <f t="shared" si="22"/>
        <v>678491.99</v>
      </c>
      <c r="K98" s="48">
        <f>SUM(B98:J98)</f>
        <v>11333290.320000002</v>
      </c>
      <c r="L98" s="54"/>
    </row>
    <row r="99" spans="1:11" ht="18" customHeight="1">
      <c r="A99" s="16" t="s">
        <v>105</v>
      </c>
      <c r="B99" s="24">
        <f aca="true" t="shared" si="23" ref="B99:J99">IF(+B56+B95+B100&lt;0,0,(B56+B95+B100))</f>
        <v>17487.52</v>
      </c>
      <c r="C99" s="24">
        <f t="shared" si="23"/>
        <v>22141.14</v>
      </c>
      <c r="D99" s="24">
        <f t="shared" si="23"/>
        <v>25399.19</v>
      </c>
      <c r="E99" s="24">
        <f t="shared" si="23"/>
        <v>21020.19</v>
      </c>
      <c r="F99" s="24">
        <f t="shared" si="23"/>
        <v>21580.44</v>
      </c>
      <c r="G99" s="24">
        <f t="shared" si="23"/>
        <v>27842.19</v>
      </c>
      <c r="H99" s="24">
        <f t="shared" si="23"/>
        <v>18221.36</v>
      </c>
      <c r="I99" s="19">
        <f t="shared" si="23"/>
        <v>0</v>
      </c>
      <c r="J99" s="24">
        <f t="shared" si="23"/>
        <v>13191.37</v>
      </c>
      <c r="K99" s="48">
        <f>SUM(B99:J99)</f>
        <v>166883.40000000002</v>
      </c>
    </row>
    <row r="100" spans="1:13" ht="18.75" customHeight="1">
      <c r="A100" s="16" t="s">
        <v>88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>SUM(B100:J100)</f>
        <v>0</v>
      </c>
      <c r="M100" s="57"/>
    </row>
    <row r="101" spans="1:11" ht="18.75" customHeight="1">
      <c r="A101" s="16" t="s">
        <v>106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8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</row>
    <row r="104" spans="1:11" ht="18.75" customHeight="1">
      <c r="A104" s="8"/>
      <c r="B104" s="45">
        <v>0</v>
      </c>
      <c r="C104" s="45">
        <v>0</v>
      </c>
      <c r="D104" s="45">
        <v>0</v>
      </c>
      <c r="E104" s="45">
        <v>0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/>
    </row>
    <row r="105" spans="1:12" ht="18.75" customHeight="1">
      <c r="A105" s="25" t="s">
        <v>73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1">
        <f>SUM(K106:K122)</f>
        <v>11500173.73</v>
      </c>
      <c r="L105" s="54"/>
    </row>
    <row r="106" spans="1:11" ht="18.75" customHeight="1">
      <c r="A106" s="26" t="s">
        <v>74</v>
      </c>
      <c r="B106" s="27">
        <v>124876.76</v>
      </c>
      <c r="C106" s="40">
        <v>0</v>
      </c>
      <c r="D106" s="40"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1">
        <f>SUM(B106:J106)</f>
        <v>124876.76</v>
      </c>
    </row>
    <row r="107" spans="1:11" ht="18.75" customHeight="1">
      <c r="A107" s="26" t="s">
        <v>75</v>
      </c>
      <c r="B107" s="27">
        <v>802001.65</v>
      </c>
      <c r="C107" s="40">
        <v>0</v>
      </c>
      <c r="D107" s="40">
        <v>0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1">
        <f aca="true" t="shared" si="24" ref="K107:K122">SUM(B107:J107)</f>
        <v>802001.65</v>
      </c>
    </row>
    <row r="108" spans="1:11" ht="18.75" customHeight="1">
      <c r="A108" s="26" t="s">
        <v>76</v>
      </c>
      <c r="B108" s="40">
        <v>0</v>
      </c>
      <c r="C108" s="27">
        <f>+C97</f>
        <v>1784802.3299999998</v>
      </c>
      <c r="D108" s="40">
        <v>0</v>
      </c>
      <c r="E108" s="40">
        <v>0</v>
      </c>
      <c r="F108" s="40">
        <v>0</v>
      </c>
      <c r="G108" s="40">
        <v>0</v>
      </c>
      <c r="H108" s="40">
        <v>0</v>
      </c>
      <c r="I108" s="40">
        <v>0</v>
      </c>
      <c r="J108" s="40">
        <v>0</v>
      </c>
      <c r="K108" s="41">
        <f t="shared" si="24"/>
        <v>1784802.3299999998</v>
      </c>
    </row>
    <row r="109" spans="1:11" ht="18.75" customHeight="1">
      <c r="A109" s="26" t="s">
        <v>77</v>
      </c>
      <c r="B109" s="40">
        <v>0</v>
      </c>
      <c r="C109" s="40">
        <v>0</v>
      </c>
      <c r="D109" s="27">
        <f>+D97</f>
        <v>2090132.49</v>
      </c>
      <c r="E109" s="40">
        <v>0</v>
      </c>
      <c r="F109" s="40">
        <v>0</v>
      </c>
      <c r="G109" s="40">
        <v>0</v>
      </c>
      <c r="H109" s="40">
        <v>0</v>
      </c>
      <c r="I109" s="40">
        <v>0</v>
      </c>
      <c r="J109" s="40">
        <v>0</v>
      </c>
      <c r="K109" s="41">
        <f t="shared" si="24"/>
        <v>2090132.49</v>
      </c>
    </row>
    <row r="110" spans="1:11" ht="18.75" customHeight="1">
      <c r="A110" s="26" t="s">
        <v>93</v>
      </c>
      <c r="B110" s="40">
        <v>0</v>
      </c>
      <c r="C110" s="40">
        <v>0</v>
      </c>
      <c r="D110" s="40">
        <v>0</v>
      </c>
      <c r="E110" s="27">
        <f>+E97</f>
        <v>981961.2799999998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1">
        <f t="shared" si="24"/>
        <v>981961.2799999998</v>
      </c>
    </row>
    <row r="111" spans="1:11" ht="18.75" customHeight="1">
      <c r="A111" s="70" t="s">
        <v>112</v>
      </c>
      <c r="B111" s="40">
        <v>0</v>
      </c>
      <c r="C111" s="40">
        <v>0</v>
      </c>
      <c r="D111" s="40">
        <v>0</v>
      </c>
      <c r="E111" s="40">
        <v>0</v>
      </c>
      <c r="F111" s="27">
        <v>265480.47</v>
      </c>
      <c r="G111" s="40">
        <v>0</v>
      </c>
      <c r="H111" s="40">
        <v>0</v>
      </c>
      <c r="I111" s="40">
        <v>0</v>
      </c>
      <c r="J111" s="40">
        <v>0</v>
      </c>
      <c r="K111" s="41">
        <f t="shared" si="24"/>
        <v>265480.47</v>
      </c>
    </row>
    <row r="112" spans="1:11" ht="18.75" customHeight="1">
      <c r="A112" s="70" t="s">
        <v>113</v>
      </c>
      <c r="B112" s="40">
        <v>0</v>
      </c>
      <c r="C112" s="40">
        <v>0</v>
      </c>
      <c r="D112" s="40">
        <v>0</v>
      </c>
      <c r="E112" s="40">
        <v>0</v>
      </c>
      <c r="F112" s="27">
        <v>506165.41</v>
      </c>
      <c r="G112" s="40">
        <v>0</v>
      </c>
      <c r="H112" s="40">
        <v>0</v>
      </c>
      <c r="I112" s="40">
        <v>0</v>
      </c>
      <c r="J112" s="40">
        <v>0</v>
      </c>
      <c r="K112" s="41">
        <f t="shared" si="24"/>
        <v>506165.41</v>
      </c>
    </row>
    <row r="113" spans="1:11" ht="18.75" customHeight="1">
      <c r="A113" s="70" t="s">
        <v>114</v>
      </c>
      <c r="B113" s="40">
        <v>0</v>
      </c>
      <c r="C113" s="40">
        <v>0</v>
      </c>
      <c r="D113" s="40">
        <v>0</v>
      </c>
      <c r="E113" s="40">
        <v>0</v>
      </c>
      <c r="F113" s="27">
        <v>536875.28</v>
      </c>
      <c r="G113" s="40">
        <v>0</v>
      </c>
      <c r="H113" s="40">
        <v>0</v>
      </c>
      <c r="I113" s="40">
        <v>0</v>
      </c>
      <c r="J113" s="40">
        <v>0</v>
      </c>
      <c r="K113" s="41">
        <f t="shared" si="24"/>
        <v>536875.28</v>
      </c>
    </row>
    <row r="114" spans="1:11" ht="18.75" customHeight="1">
      <c r="A114" s="70" t="s">
        <v>115</v>
      </c>
      <c r="B114" s="40">
        <v>0</v>
      </c>
      <c r="C114" s="40">
        <v>0</v>
      </c>
      <c r="D114" s="40">
        <v>0</v>
      </c>
      <c r="E114" s="40">
        <v>0</v>
      </c>
      <c r="F114" s="40">
        <v>0</v>
      </c>
      <c r="G114" s="27">
        <v>627343.27</v>
      </c>
      <c r="H114" s="40">
        <v>0</v>
      </c>
      <c r="I114" s="40">
        <v>0</v>
      </c>
      <c r="J114" s="40">
        <v>0</v>
      </c>
      <c r="K114" s="41">
        <f t="shared" si="24"/>
        <v>627343.27</v>
      </c>
    </row>
    <row r="115" spans="1:11" ht="18.75" customHeight="1">
      <c r="A115" s="70" t="s">
        <v>116</v>
      </c>
      <c r="B115" s="40">
        <v>0</v>
      </c>
      <c r="C115" s="40">
        <v>0</v>
      </c>
      <c r="D115" s="40">
        <v>0</v>
      </c>
      <c r="E115" s="40">
        <v>0</v>
      </c>
      <c r="F115" s="40">
        <v>0</v>
      </c>
      <c r="G115" s="27">
        <v>50089.33</v>
      </c>
      <c r="H115" s="40">
        <v>0</v>
      </c>
      <c r="I115" s="40">
        <v>0</v>
      </c>
      <c r="J115" s="40">
        <v>0</v>
      </c>
      <c r="K115" s="41">
        <f t="shared" si="24"/>
        <v>50089.33</v>
      </c>
    </row>
    <row r="116" spans="1:11" ht="18.75" customHeight="1">
      <c r="A116" s="70" t="s">
        <v>117</v>
      </c>
      <c r="B116" s="40">
        <v>0</v>
      </c>
      <c r="C116" s="40">
        <v>0</v>
      </c>
      <c r="D116" s="40">
        <v>0</v>
      </c>
      <c r="E116" s="40">
        <v>0</v>
      </c>
      <c r="F116" s="40">
        <v>0</v>
      </c>
      <c r="G116" s="27">
        <v>319808.18</v>
      </c>
      <c r="H116" s="40">
        <v>0</v>
      </c>
      <c r="I116" s="40">
        <v>0</v>
      </c>
      <c r="J116" s="40">
        <v>0</v>
      </c>
      <c r="K116" s="41">
        <f t="shared" si="24"/>
        <v>319808.18</v>
      </c>
    </row>
    <row r="117" spans="1:11" ht="18.75" customHeight="1">
      <c r="A117" s="70" t="s">
        <v>118</v>
      </c>
      <c r="B117" s="40">
        <v>0</v>
      </c>
      <c r="C117" s="40">
        <v>0</v>
      </c>
      <c r="D117" s="40">
        <v>0</v>
      </c>
      <c r="E117" s="40">
        <v>0</v>
      </c>
      <c r="F117" s="40">
        <v>0</v>
      </c>
      <c r="G117" s="27">
        <v>316703.26</v>
      </c>
      <c r="H117" s="40">
        <v>0</v>
      </c>
      <c r="I117" s="40">
        <v>0</v>
      </c>
      <c r="J117" s="40">
        <v>0</v>
      </c>
      <c r="K117" s="41">
        <f t="shared" si="24"/>
        <v>316703.26</v>
      </c>
    </row>
    <row r="118" spans="1:11" ht="18.75" customHeight="1">
      <c r="A118" s="70" t="s">
        <v>119</v>
      </c>
      <c r="B118" s="40">
        <v>0</v>
      </c>
      <c r="C118" s="40">
        <v>0</v>
      </c>
      <c r="D118" s="40">
        <v>0</v>
      </c>
      <c r="E118" s="40">
        <v>0</v>
      </c>
      <c r="F118" s="40">
        <v>0</v>
      </c>
      <c r="G118" s="27">
        <v>788601.63</v>
      </c>
      <c r="H118" s="40">
        <v>0</v>
      </c>
      <c r="I118" s="40">
        <v>0</v>
      </c>
      <c r="J118" s="40">
        <v>0</v>
      </c>
      <c r="K118" s="41">
        <f t="shared" si="24"/>
        <v>788601.63</v>
      </c>
    </row>
    <row r="119" spans="1:11" ht="18.75" customHeight="1">
      <c r="A119" s="70" t="s">
        <v>120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40">
        <v>0</v>
      </c>
      <c r="H119" s="27">
        <v>419232.1</v>
      </c>
      <c r="I119" s="40">
        <v>0</v>
      </c>
      <c r="J119" s="40">
        <v>0</v>
      </c>
      <c r="K119" s="41">
        <f t="shared" si="24"/>
        <v>419232.1</v>
      </c>
    </row>
    <row r="120" spans="1:11" ht="18.75" customHeight="1">
      <c r="A120" s="70" t="s">
        <v>121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40">
        <v>0</v>
      </c>
      <c r="H120" s="27">
        <v>737664.63</v>
      </c>
      <c r="I120" s="40">
        <v>0</v>
      </c>
      <c r="J120" s="40">
        <v>0</v>
      </c>
      <c r="K120" s="41">
        <f t="shared" si="24"/>
        <v>737664.63</v>
      </c>
    </row>
    <row r="121" spans="1:11" ht="18.75" customHeight="1">
      <c r="A121" s="70" t="s">
        <v>122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27">
        <v>456752.3</v>
      </c>
      <c r="J121" s="40">
        <v>0</v>
      </c>
      <c r="K121" s="41">
        <f t="shared" si="24"/>
        <v>456752.3</v>
      </c>
    </row>
    <row r="122" spans="1:11" ht="18.75" customHeight="1">
      <c r="A122" s="71" t="s">
        <v>123</v>
      </c>
      <c r="B122" s="42">
        <v>0</v>
      </c>
      <c r="C122" s="42">
        <v>0</v>
      </c>
      <c r="D122" s="42">
        <v>0</v>
      </c>
      <c r="E122" s="42">
        <v>0</v>
      </c>
      <c r="F122" s="42">
        <v>0</v>
      </c>
      <c r="G122" s="42">
        <v>0</v>
      </c>
      <c r="H122" s="42">
        <v>0</v>
      </c>
      <c r="I122" s="42">
        <v>0</v>
      </c>
      <c r="J122" s="43">
        <v>691683.36</v>
      </c>
      <c r="K122" s="44">
        <f t="shared" si="24"/>
        <v>691683.36</v>
      </c>
    </row>
    <row r="123" spans="1:11" ht="18.75" customHeight="1">
      <c r="A123" s="39"/>
      <c r="B123" s="50">
        <v>0</v>
      </c>
      <c r="C123" s="50">
        <v>0</v>
      </c>
      <c r="D123" s="50">
        <v>0</v>
      </c>
      <c r="E123" s="50">
        <v>0</v>
      </c>
      <c r="F123" s="50">
        <v>0</v>
      </c>
      <c r="G123" s="50">
        <v>0</v>
      </c>
      <c r="H123" s="50">
        <v>0</v>
      </c>
      <c r="I123" s="50">
        <v>0</v>
      </c>
      <c r="J123" s="50">
        <f>J97-J122</f>
        <v>0</v>
      </c>
      <c r="K123" s="51"/>
    </row>
    <row r="124" ht="18.75" customHeight="1">
      <c r="A124" s="59"/>
    </row>
    <row r="125" ht="18.75" customHeight="1">
      <c r="A125" s="39"/>
    </row>
    <row r="126" ht="18.75" customHeight="1">
      <c r="A126" s="39"/>
    </row>
    <row r="127" ht="15.75">
      <c r="A127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2015-02-09T20:25:55Z</dcterms:modified>
  <cp:category/>
  <cp:version/>
  <cp:contentType/>
  <cp:contentStatus/>
</cp:coreProperties>
</file>