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<sst xmlns="http://schemas.openxmlformats.org/spreadsheetml/2006/main" count="109" uniqueCount="107">
  <si>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</si>
  <si>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</si>
  <si>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</si>
  <si>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</si>
  <si>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</si>
  <si>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</si>
  <si>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</si>
  <si>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</si>
  <si>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</si>
  <si>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</si>
  <si>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</si>
  <si>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</si>
  <si>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</si>
  <si>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</si>
  <si>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</si>
  <si>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</si>
  <si>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</si>
  <si>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</si>
  <si>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</si>
  <si>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</si>
  <si>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</si>
  <si>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</si>
  <si>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</si>
  <si>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</si>
  <si>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</si>
  <si>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</si>
  <si>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</si>
  <si>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</si>
  <si>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</si>
  <si>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</si>
  <si>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</si>
  <si>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</si>
  <si>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</si>
  <si>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</si>
  <si>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</si>
  <si>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</si>
  <si>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</si>
  <si>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</si>
  <si>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</si>
  <si>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</si>
  <si>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</si>
  <si>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</si>
  <si>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</si>
  <si>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</si>
  <si>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</si>
  <si>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</si>
  <si>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</si>
  <si>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</si>
  <si>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</si>
  <si>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</si>
  <si>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</si>
  <si>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</si>
  <si>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</si>
  <si>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</si>
  <si>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</si>
  <si>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</si>
  <si>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</si>
  <si>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</si>
  <si>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</si>
  <si>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</si>
  <si>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</si>
  <si>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</si>
  <si>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</si>
  <si>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</si>
  <si>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</si>
  <si>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</si>
  <si>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</si>
  <si>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</si>
  <si>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</si>
  <si>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</si>
  <si>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</si>
  <si>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</si>
  <si>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</si>
  <si>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</si>
  <si>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</si>
  <si>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</si>
  <si>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</si>
  <si>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</si>
  <si>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</si>
  <si>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</si>
  <si>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</si>
  <si>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</si>
  <si>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</si>
  <si>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</si>
  <si>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</si>
  <si>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</si>
  <si>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</si>
  <si>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</si>
  <si>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</si>
  <si>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</si>
  <si>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</si>
  <si>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</si>
  <si>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</si>
  <si>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</si>
  <si>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</si>
  <si>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</si>
  <si>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</si>
  <si>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</si>
  <si>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</si>
  <si>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</si>
  <si>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</si>
  <si>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</si>
  <si>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</si>
  <si>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</si>
  <si>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</si>
  <si>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</si>
  <si>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31/12/15 - VENCIMENTO 08/01/16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</si>
</sst>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E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3" sqref="B83:M9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276996</v>
      </c>
      <c r="C7" s="10">
        <f>C8+C20+C24</f>
        <v>183108</v>
      </c>
      <c r="D7" s="10">
        <f>D8+D20+D24</f>
        <v>217891</v>
      </c>
      <c r="E7" s="10">
        <f>E8+E20+E24</f>
        <v>39003</v>
      </c>
      <c r="F7" s="10">
        <f aca="true" t="shared" si="0" ref="F7:M7">F8+F20+F24</f>
        <v>157898</v>
      </c>
      <c r="G7" s="10">
        <f t="shared" si="0"/>
        <v>225414</v>
      </c>
      <c r="H7" s="10">
        <f t="shared" si="0"/>
        <v>220066</v>
      </c>
      <c r="I7" s="10">
        <f t="shared" si="0"/>
        <v>245432</v>
      </c>
      <c r="J7" s="10">
        <f t="shared" si="0"/>
        <v>170130</v>
      </c>
      <c r="K7" s="10">
        <f t="shared" si="0"/>
        <v>229437</v>
      </c>
      <c r="L7" s="10">
        <f t="shared" si="0"/>
        <v>76459</v>
      </c>
      <c r="M7" s="10">
        <f t="shared" si="0"/>
        <v>37647</v>
      </c>
      <c r="N7" s="10">
        <f>+N8+N20+N24</f>
        <v>2079481</v>
      </c>
    </row>
    <row r="8" spans="1:14" ht="18.75" customHeight="1">
      <c r="A8" s="11" t="s">
        <v>27</v>
      </c>
      <c r="B8" s="12">
        <f>+B9+B12+B16</f>
        <v>152025</v>
      </c>
      <c r="C8" s="12">
        <f>+C9+C12+C16</f>
        <v>104712</v>
      </c>
      <c r="D8" s="12">
        <f>+D9+D12+D16</f>
        <v>130830</v>
      </c>
      <c r="E8" s="12">
        <f>+E9+E12+E16</f>
        <v>21906</v>
      </c>
      <c r="F8" s="12">
        <f aca="true" t="shared" si="1" ref="F8:M8">+F9+F12+F16</f>
        <v>89541</v>
      </c>
      <c r="G8" s="12">
        <f t="shared" si="1"/>
        <v>130260</v>
      </c>
      <c r="H8" s="12">
        <f t="shared" si="1"/>
        <v>125263</v>
      </c>
      <c r="I8" s="12">
        <f t="shared" si="1"/>
        <v>139626</v>
      </c>
      <c r="J8" s="12">
        <f t="shared" si="1"/>
        <v>99767</v>
      </c>
      <c r="K8" s="12">
        <f t="shared" si="1"/>
        <v>128647</v>
      </c>
      <c r="L8" s="12">
        <f t="shared" si="1"/>
        <v>46029</v>
      </c>
      <c r="M8" s="12">
        <f t="shared" si="1"/>
        <v>24397</v>
      </c>
      <c r="N8" s="12">
        <f>SUM(B8:M8)</f>
        <v>1193003</v>
      </c>
    </row>
    <row r="9" spans="1:14" ht="18.75" customHeight="1">
      <c r="A9" s="13" t="s">
        <v>4</v>
      </c>
      <c r="B9" s="14">
        <v>25974</v>
      </c>
      <c r="C9" s="14">
        <v>22307</v>
      </c>
      <c r="D9" s="14">
        <v>19957</v>
      </c>
      <c r="E9" s="14">
        <v>3379</v>
      </c>
      <c r="F9" s="14">
        <v>13894</v>
      </c>
      <c r="G9" s="14">
        <v>22925</v>
      </c>
      <c r="H9" s="14">
        <v>27097</v>
      </c>
      <c r="I9" s="14">
        <v>18120</v>
      </c>
      <c r="J9" s="14">
        <v>21376</v>
      </c>
      <c r="K9" s="14">
        <v>19698</v>
      </c>
      <c r="L9" s="14">
        <v>8591</v>
      </c>
      <c r="M9" s="14">
        <v>5072</v>
      </c>
      <c r="N9" s="12">
        <f aca="true" t="shared" si="2" ref="N9:N19">SUM(B9:M9)</f>
        <v>208390</v>
      </c>
    </row>
    <row r="10" spans="1:14" ht="18.75" customHeight="1">
      <c r="A10" s="15" t="s">
        <v>5</v>
      </c>
      <c r="B10" s="14">
        <f>+B9-B11</f>
        <v>25974</v>
      </c>
      <c r="C10" s="14">
        <f>+C9-C11</f>
        <v>22307</v>
      </c>
      <c r="D10" s="14">
        <f>+D9-D11</f>
        <v>19957</v>
      </c>
      <c r="E10" s="14">
        <f>+E9-E11</f>
        <v>3379</v>
      </c>
      <c r="F10" s="14">
        <f aca="true" t="shared" si="3" ref="F10:M10">+F9-F11</f>
        <v>13894</v>
      </c>
      <c r="G10" s="14">
        <f t="shared" si="3"/>
        <v>22925</v>
      </c>
      <c r="H10" s="14">
        <f t="shared" si="3"/>
        <v>27097</v>
      </c>
      <c r="I10" s="14">
        <f t="shared" si="3"/>
        <v>18120</v>
      </c>
      <c r="J10" s="14">
        <f t="shared" si="3"/>
        <v>21376</v>
      </c>
      <c r="K10" s="14">
        <f t="shared" si="3"/>
        <v>19698</v>
      </c>
      <c r="L10" s="14">
        <f t="shared" si="3"/>
        <v>8591</v>
      </c>
      <c r="M10" s="14">
        <f t="shared" si="3"/>
        <v>5072</v>
      </c>
      <c r="N10" s="12">
        <f t="shared" si="2"/>
        <v>208390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110858</v>
      </c>
      <c r="C12" s="14">
        <f>C13+C14+C15</f>
        <v>73492</v>
      </c>
      <c r="D12" s="14">
        <f>D13+D14+D15</f>
        <v>99968</v>
      </c>
      <c r="E12" s="14">
        <f>E13+E14+E15</f>
        <v>16561</v>
      </c>
      <c r="F12" s="14">
        <f aca="true" t="shared" si="4" ref="F12:M12">F13+F14+F15</f>
        <v>67595</v>
      </c>
      <c r="G12" s="14">
        <f t="shared" si="4"/>
        <v>96258</v>
      </c>
      <c r="H12" s="14">
        <f t="shared" si="4"/>
        <v>87438</v>
      </c>
      <c r="I12" s="14">
        <f t="shared" si="4"/>
        <v>107453</v>
      </c>
      <c r="J12" s="14">
        <f t="shared" si="4"/>
        <v>69300</v>
      </c>
      <c r="K12" s="14">
        <f t="shared" si="4"/>
        <v>95473</v>
      </c>
      <c r="L12" s="14">
        <f t="shared" si="4"/>
        <v>33995</v>
      </c>
      <c r="M12" s="14">
        <f t="shared" si="4"/>
        <v>17743</v>
      </c>
      <c r="N12" s="12">
        <f t="shared" si="2"/>
        <v>876134</v>
      </c>
    </row>
    <row r="13" spans="1:14" ht="18.75" customHeight="1">
      <c r="A13" s="15" t="s">
        <v>7</v>
      </c>
      <c r="B13" s="14">
        <v>56580</v>
      </c>
      <c r="C13" s="14">
        <v>39227</v>
      </c>
      <c r="D13" s="14">
        <v>49442</v>
      </c>
      <c r="E13" s="14">
        <v>8244</v>
      </c>
      <c r="F13" s="14">
        <v>34285</v>
      </c>
      <c r="G13" s="14">
        <v>48995</v>
      </c>
      <c r="H13" s="14">
        <v>46425</v>
      </c>
      <c r="I13" s="14">
        <v>57355</v>
      </c>
      <c r="J13" s="14">
        <v>34559</v>
      </c>
      <c r="K13" s="14">
        <v>47207</v>
      </c>
      <c r="L13" s="14">
        <v>16811</v>
      </c>
      <c r="M13" s="14">
        <v>8406</v>
      </c>
      <c r="N13" s="12">
        <f t="shared" si="2"/>
        <v>447536</v>
      </c>
    </row>
    <row r="14" spans="1:14" ht="18.75" customHeight="1">
      <c r="A14" s="15" t="s">
        <v>8</v>
      </c>
      <c r="B14" s="14">
        <v>53111</v>
      </c>
      <c r="C14" s="14">
        <v>33198</v>
      </c>
      <c r="D14" s="14">
        <v>49465</v>
      </c>
      <c r="E14" s="14">
        <v>8082</v>
      </c>
      <c r="F14" s="14">
        <v>32398</v>
      </c>
      <c r="G14" s="14">
        <v>45725</v>
      </c>
      <c r="H14" s="14">
        <v>40030</v>
      </c>
      <c r="I14" s="14">
        <v>49194</v>
      </c>
      <c r="J14" s="14">
        <v>33941</v>
      </c>
      <c r="K14" s="14">
        <v>47330</v>
      </c>
      <c r="L14" s="14">
        <v>16851</v>
      </c>
      <c r="M14" s="14">
        <v>9201</v>
      </c>
      <c r="N14" s="12">
        <f t="shared" si="2"/>
        <v>418526</v>
      </c>
    </row>
    <row r="15" spans="1:14" ht="18.75" customHeight="1">
      <c r="A15" s="15" t="s">
        <v>9</v>
      </c>
      <c r="B15" s="14">
        <v>1167</v>
      </c>
      <c r="C15" s="14">
        <v>1067</v>
      </c>
      <c r="D15" s="14">
        <v>1061</v>
      </c>
      <c r="E15" s="14">
        <v>235</v>
      </c>
      <c r="F15" s="14">
        <v>912</v>
      </c>
      <c r="G15" s="14">
        <v>1538</v>
      </c>
      <c r="H15" s="14">
        <v>983</v>
      </c>
      <c r="I15" s="14">
        <v>904</v>
      </c>
      <c r="J15" s="14">
        <v>800</v>
      </c>
      <c r="K15" s="14">
        <v>936</v>
      </c>
      <c r="L15" s="14">
        <v>333</v>
      </c>
      <c r="M15" s="14">
        <v>136</v>
      </c>
      <c r="N15" s="12">
        <f t="shared" si="2"/>
        <v>10072</v>
      </c>
    </row>
    <row r="16" spans="1:14" ht="18.75" customHeight="1">
      <c r="A16" s="16" t="s">
        <v>26</v>
      </c>
      <c r="B16" s="14">
        <f>B17+B18+B19</f>
        <v>15193</v>
      </c>
      <c r="C16" s="14">
        <f>C17+C18+C19</f>
        <v>8913</v>
      </c>
      <c r="D16" s="14">
        <f>D17+D18+D19</f>
        <v>10905</v>
      </c>
      <c r="E16" s="14">
        <f>E17+E18+E19</f>
        <v>1966</v>
      </c>
      <c r="F16" s="14">
        <f aca="true" t="shared" si="5" ref="F16:M16">F17+F18+F19</f>
        <v>8052</v>
      </c>
      <c r="G16" s="14">
        <f t="shared" si="5"/>
        <v>11077</v>
      </c>
      <c r="H16" s="14">
        <f t="shared" si="5"/>
        <v>10728</v>
      </c>
      <c r="I16" s="14">
        <f t="shared" si="5"/>
        <v>14053</v>
      </c>
      <c r="J16" s="14">
        <f t="shared" si="5"/>
        <v>9091</v>
      </c>
      <c r="K16" s="14">
        <f t="shared" si="5"/>
        <v>13476</v>
      </c>
      <c r="L16" s="14">
        <f t="shared" si="5"/>
        <v>3443</v>
      </c>
      <c r="M16" s="14">
        <f t="shared" si="5"/>
        <v>1582</v>
      </c>
      <c r="N16" s="12">
        <f t="shared" si="2"/>
        <v>108479</v>
      </c>
    </row>
    <row r="17" spans="1:14" ht="18.75" customHeight="1">
      <c r="A17" s="15" t="s">
        <v>23</v>
      </c>
      <c r="B17" s="14">
        <v>5562</v>
      </c>
      <c r="C17" s="14">
        <v>3607</v>
      </c>
      <c r="D17" s="14">
        <v>3724</v>
      </c>
      <c r="E17" s="14">
        <v>731</v>
      </c>
      <c r="F17" s="14">
        <v>3003</v>
      </c>
      <c r="G17" s="14">
        <v>4500</v>
      </c>
      <c r="H17" s="14">
        <v>3931</v>
      </c>
      <c r="I17" s="14">
        <v>5263</v>
      </c>
      <c r="J17" s="14">
        <v>3669</v>
      </c>
      <c r="K17" s="14">
        <v>5009</v>
      </c>
      <c r="L17" s="14">
        <v>1296</v>
      </c>
      <c r="M17" s="14">
        <v>582</v>
      </c>
      <c r="N17" s="12">
        <f t="shared" si="2"/>
        <v>40877</v>
      </c>
    </row>
    <row r="18" spans="1:14" ht="18.75" customHeight="1">
      <c r="A18" s="15" t="s">
        <v>24</v>
      </c>
      <c r="B18" s="14">
        <v>2665</v>
      </c>
      <c r="C18" s="14">
        <v>1211</v>
      </c>
      <c r="D18" s="14">
        <v>2913</v>
      </c>
      <c r="E18" s="14">
        <v>366</v>
      </c>
      <c r="F18" s="14">
        <v>1790</v>
      </c>
      <c r="G18" s="14">
        <v>2181</v>
      </c>
      <c r="H18" s="14">
        <v>2585</v>
      </c>
      <c r="I18" s="14">
        <v>3268</v>
      </c>
      <c r="J18" s="14">
        <v>2134</v>
      </c>
      <c r="K18" s="14">
        <v>3652</v>
      </c>
      <c r="L18" s="14">
        <v>902</v>
      </c>
      <c r="M18" s="14">
        <v>391</v>
      </c>
      <c r="N18" s="12">
        <f t="shared" si="2"/>
        <v>24058</v>
      </c>
    </row>
    <row r="19" spans="1:14" ht="18.75" customHeight="1">
      <c r="A19" s="15" t="s">
        <v>25</v>
      </c>
      <c r="B19" s="14">
        <v>6966</v>
      </c>
      <c r="C19" s="14">
        <v>4095</v>
      </c>
      <c r="D19" s="14">
        <v>4268</v>
      </c>
      <c r="E19" s="14">
        <v>869</v>
      </c>
      <c r="F19" s="14">
        <v>3259</v>
      </c>
      <c r="G19" s="14">
        <v>4396</v>
      </c>
      <c r="H19" s="14">
        <v>4212</v>
      </c>
      <c r="I19" s="14">
        <v>5522</v>
      </c>
      <c r="J19" s="14">
        <v>3288</v>
      </c>
      <c r="K19" s="14">
        <v>4815</v>
      </c>
      <c r="L19" s="14">
        <v>1245</v>
      </c>
      <c r="M19" s="14">
        <v>609</v>
      </c>
      <c r="N19" s="12">
        <f t="shared" si="2"/>
        <v>43544</v>
      </c>
    </row>
    <row r="20" spans="1:14" ht="18.75" customHeight="1">
      <c r="A20" s="17" t="s">
        <v>10</v>
      </c>
      <c r="B20" s="18">
        <f>B21+B22+B23</f>
        <v>81033</v>
      </c>
      <c r="C20" s="18">
        <f>C21+C22+C23</f>
        <v>46877</v>
      </c>
      <c r="D20" s="18">
        <f>D21+D22+D23</f>
        <v>52954</v>
      </c>
      <c r="E20" s="18">
        <f>E21+E22+E23</f>
        <v>9449</v>
      </c>
      <c r="F20" s="18">
        <f aca="true" t="shared" si="6" ref="F20:M20">F21+F22+F23</f>
        <v>38997</v>
      </c>
      <c r="G20" s="18">
        <f t="shared" si="6"/>
        <v>53468</v>
      </c>
      <c r="H20" s="18">
        <f t="shared" si="6"/>
        <v>56974</v>
      </c>
      <c r="I20" s="18">
        <f t="shared" si="6"/>
        <v>73353</v>
      </c>
      <c r="J20" s="18">
        <f t="shared" si="6"/>
        <v>43888</v>
      </c>
      <c r="K20" s="18">
        <f t="shared" si="6"/>
        <v>74218</v>
      </c>
      <c r="L20" s="18">
        <f t="shared" si="6"/>
        <v>22597</v>
      </c>
      <c r="M20" s="18">
        <f t="shared" si="6"/>
        <v>10092</v>
      </c>
      <c r="N20" s="12">
        <f aca="true" t="shared" si="7" ref="N20:N26">SUM(B20:M20)</f>
        <v>563900</v>
      </c>
    </row>
    <row r="21" spans="1:14" ht="18.75" customHeight="1">
      <c r="A21" s="13" t="s">
        <v>11</v>
      </c>
      <c r="B21" s="14">
        <v>44481</v>
      </c>
      <c r="C21" s="14">
        <v>27851</v>
      </c>
      <c r="D21" s="14">
        <v>28535</v>
      </c>
      <c r="E21" s="14">
        <v>5230</v>
      </c>
      <c r="F21" s="14">
        <v>21794</v>
      </c>
      <c r="G21" s="14">
        <v>30048</v>
      </c>
      <c r="H21" s="14">
        <v>33138</v>
      </c>
      <c r="I21" s="14">
        <v>42029</v>
      </c>
      <c r="J21" s="14">
        <v>24129</v>
      </c>
      <c r="K21" s="14">
        <v>39520</v>
      </c>
      <c r="L21" s="14">
        <v>12360</v>
      </c>
      <c r="M21" s="14">
        <v>5232</v>
      </c>
      <c r="N21" s="12">
        <f t="shared" si="7"/>
        <v>314347</v>
      </c>
    </row>
    <row r="22" spans="1:14" ht="18.75" customHeight="1">
      <c r="A22" s="13" t="s">
        <v>12</v>
      </c>
      <c r="B22" s="14">
        <v>35910</v>
      </c>
      <c r="C22" s="14">
        <v>18483</v>
      </c>
      <c r="D22" s="14">
        <v>23939</v>
      </c>
      <c r="E22" s="14">
        <v>4100</v>
      </c>
      <c r="F22" s="14">
        <v>16741</v>
      </c>
      <c r="G22" s="14">
        <v>22784</v>
      </c>
      <c r="H22" s="14">
        <v>23287</v>
      </c>
      <c r="I22" s="14">
        <v>30783</v>
      </c>
      <c r="J22" s="14">
        <v>19314</v>
      </c>
      <c r="K22" s="14">
        <v>34128</v>
      </c>
      <c r="L22" s="14">
        <v>10057</v>
      </c>
      <c r="M22" s="14">
        <v>4797</v>
      </c>
      <c r="N22" s="12">
        <f t="shared" si="7"/>
        <v>244323</v>
      </c>
    </row>
    <row r="23" spans="1:14" ht="18.75" customHeight="1">
      <c r="A23" s="13" t="s">
        <v>13</v>
      </c>
      <c r="B23" s="14">
        <v>642</v>
      </c>
      <c r="C23" s="14">
        <v>543</v>
      </c>
      <c r="D23" s="14">
        <v>480</v>
      </c>
      <c r="E23" s="14">
        <v>119</v>
      </c>
      <c r="F23" s="14">
        <v>462</v>
      </c>
      <c r="G23" s="14">
        <v>636</v>
      </c>
      <c r="H23" s="14">
        <v>549</v>
      </c>
      <c r="I23" s="14">
        <v>541</v>
      </c>
      <c r="J23" s="14">
        <v>445</v>
      </c>
      <c r="K23" s="14">
        <v>570</v>
      </c>
      <c r="L23" s="14">
        <v>180</v>
      </c>
      <c r="M23" s="14">
        <v>63</v>
      </c>
      <c r="N23" s="12">
        <f t="shared" si="7"/>
        <v>5230</v>
      </c>
    </row>
    <row r="24" spans="1:14" ht="18.75" customHeight="1">
      <c r="A24" s="17" t="s">
        <v>14</v>
      </c>
      <c r="B24" s="14">
        <f>B25+B26</f>
        <v>43938</v>
      </c>
      <c r="C24" s="14">
        <f>C25+C26</f>
        <v>31519</v>
      </c>
      <c r="D24" s="14">
        <f>D25+D26</f>
        <v>34107</v>
      </c>
      <c r="E24" s="14">
        <f>E25+E26</f>
        <v>7648</v>
      </c>
      <c r="F24" s="14">
        <f aca="true" t="shared" si="8" ref="F24:M24">F25+F26</f>
        <v>29360</v>
      </c>
      <c r="G24" s="14">
        <f t="shared" si="8"/>
        <v>41686</v>
      </c>
      <c r="H24" s="14">
        <f t="shared" si="8"/>
        <v>37829</v>
      </c>
      <c r="I24" s="14">
        <f t="shared" si="8"/>
        <v>32453</v>
      </c>
      <c r="J24" s="14">
        <f t="shared" si="8"/>
        <v>26475</v>
      </c>
      <c r="K24" s="14">
        <f t="shared" si="8"/>
        <v>26572</v>
      </c>
      <c r="L24" s="14">
        <f t="shared" si="8"/>
        <v>7833</v>
      </c>
      <c r="M24" s="14">
        <f t="shared" si="8"/>
        <v>3158</v>
      </c>
      <c r="N24" s="12">
        <f t="shared" si="7"/>
        <v>322578</v>
      </c>
    </row>
    <row r="25" spans="1:14" ht="18.75" customHeight="1">
      <c r="A25" s="13" t="s">
        <v>15</v>
      </c>
      <c r="B25" s="14">
        <v>28120</v>
      </c>
      <c r="C25" s="14">
        <v>20172</v>
      </c>
      <c r="D25" s="14">
        <v>21828</v>
      </c>
      <c r="E25" s="14">
        <v>4895</v>
      </c>
      <c r="F25" s="14">
        <v>18790</v>
      </c>
      <c r="G25" s="14">
        <v>26679</v>
      </c>
      <c r="H25" s="14">
        <v>24211</v>
      </c>
      <c r="I25" s="14">
        <v>20770</v>
      </c>
      <c r="J25" s="14">
        <v>16944</v>
      </c>
      <c r="K25" s="14">
        <v>17006</v>
      </c>
      <c r="L25" s="14">
        <v>5013</v>
      </c>
      <c r="M25" s="14">
        <v>2021</v>
      </c>
      <c r="N25" s="12">
        <f t="shared" si="7"/>
        <v>206449</v>
      </c>
    </row>
    <row r="26" spans="1:14" ht="18.75" customHeight="1">
      <c r="A26" s="13" t="s">
        <v>16</v>
      </c>
      <c r="B26" s="14">
        <v>15818</v>
      </c>
      <c r="C26" s="14">
        <v>11347</v>
      </c>
      <c r="D26" s="14">
        <v>12279</v>
      </c>
      <c r="E26" s="14">
        <v>2753</v>
      </c>
      <c r="F26" s="14">
        <v>10570</v>
      </c>
      <c r="G26" s="14">
        <v>15007</v>
      </c>
      <c r="H26" s="14">
        <v>13618</v>
      </c>
      <c r="I26" s="14">
        <v>11683</v>
      </c>
      <c r="J26" s="14">
        <v>9531</v>
      </c>
      <c r="K26" s="14">
        <v>9566</v>
      </c>
      <c r="L26" s="14">
        <v>2820</v>
      </c>
      <c r="M26" s="14">
        <v>1137</v>
      </c>
      <c r="N26" s="12">
        <f t="shared" si="7"/>
        <v>116129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0.9812006000086645</v>
      </c>
      <c r="C32" s="23">
        <f aca="true" t="shared" si="9" ref="C32:M32">(((+C$8+C$20)*C$29)+(C$24*C$30))/C$7</f>
        <v>0.9977450526465256</v>
      </c>
      <c r="D32" s="23">
        <f t="shared" si="9"/>
        <v>0.987972476605275</v>
      </c>
      <c r="E32" s="23">
        <f t="shared" si="9"/>
        <v>0.9847802528010666</v>
      </c>
      <c r="F32" s="23">
        <f t="shared" si="9"/>
        <v>0.9955187779452558</v>
      </c>
      <c r="G32" s="23">
        <f t="shared" si="9"/>
        <v>0.9952287843700923</v>
      </c>
      <c r="H32" s="23">
        <f t="shared" si="9"/>
        <v>0.9977481305608318</v>
      </c>
      <c r="I32" s="23">
        <f t="shared" si="9"/>
        <v>0.9961124947032172</v>
      </c>
      <c r="J32" s="23">
        <f t="shared" si="9"/>
        <v>0.9929194586492682</v>
      </c>
      <c r="K32" s="23">
        <f t="shared" si="9"/>
        <v>0.9956685591251629</v>
      </c>
      <c r="L32" s="23">
        <f t="shared" si="9"/>
        <v>0.9960557880694229</v>
      </c>
      <c r="M32" s="23">
        <f t="shared" si="9"/>
        <v>0.9905378277153558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1.8487781705363258</v>
      </c>
      <c r="C35" s="26">
        <f>C32*C34</f>
        <v>1.8163948683429998</v>
      </c>
      <c r="D35" s="26">
        <f>D32*D34</f>
        <v>1.6666107707854385</v>
      </c>
      <c r="E35" s="26">
        <f>E32*E34</f>
        <v>2.1251557855447016</v>
      </c>
      <c r="F35" s="26">
        <f aca="true" t="shared" si="10" ref="F35:M35">F32*F34</f>
        <v>1.9586831956072908</v>
      </c>
      <c r="G35" s="26">
        <f t="shared" si="10"/>
        <v>1.552755949374218</v>
      </c>
      <c r="H35" s="26">
        <f t="shared" si="10"/>
        <v>1.8164004716859943</v>
      </c>
      <c r="I35" s="26">
        <f t="shared" si="10"/>
        <v>1.7702911255865574</v>
      </c>
      <c r="J35" s="26">
        <f t="shared" si="10"/>
        <v>1.9873282964865104</v>
      </c>
      <c r="K35" s="26">
        <f t="shared" si="10"/>
        <v>1.9054109215978243</v>
      </c>
      <c r="L35" s="26">
        <f t="shared" si="10"/>
        <v>2.263935200702991</v>
      </c>
      <c r="M35" s="26">
        <f t="shared" si="10"/>
        <v>2.2103851625468165</v>
      </c>
      <c r="N35" s="27"/>
    </row>
    <row r="36" spans="1:14" ht="18.75" customHeight="1">
      <c r="A36" s="57" t="s">
        <v>43</v>
      </c>
      <c r="B36" s="26">
        <v>-0.0060781022</v>
      </c>
      <c r="C36" s="26">
        <v>-0.005986467</v>
      </c>
      <c r="D36" s="26">
        <v>-0.0054832003</v>
      </c>
      <c r="E36" s="26">
        <v>-0.0061859344</v>
      </c>
      <c r="F36" s="26">
        <v>-0.0063294659</v>
      </c>
      <c r="G36" s="26">
        <v>-0.005075683</v>
      </c>
      <c r="H36" s="26">
        <v>-0.0055873692</v>
      </c>
      <c r="I36" s="26">
        <v>-0.0056660908</v>
      </c>
      <c r="J36" s="26">
        <v>-0.0063206372</v>
      </c>
      <c r="K36" s="26">
        <v>-0.0062231462</v>
      </c>
      <c r="L36" s="26">
        <v>-0.0073394891</v>
      </c>
      <c r="M36" s="26">
        <v>-0.0072521051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513677.62812888896</v>
      </c>
      <c r="C42" s="65">
        <f aca="true" t="shared" si="12" ref="C42:M42">C43+C44+C45+C46</f>
        <v>333995.501553114</v>
      </c>
      <c r="D42" s="65">
        <f t="shared" si="12"/>
        <v>374029.2374606427</v>
      </c>
      <c r="E42" s="65">
        <f t="shared" si="12"/>
        <v>83292.4611041968</v>
      </c>
      <c r="F42" s="65">
        <f t="shared" si="12"/>
        <v>310434.1492133218</v>
      </c>
      <c r="G42" s="65">
        <f t="shared" si="12"/>
        <v>351530.95956447796</v>
      </c>
      <c r="H42" s="65">
        <f t="shared" si="12"/>
        <v>401395.9562116828</v>
      </c>
      <c r="I42" s="65">
        <f t="shared" si="12"/>
        <v>435642.05153773434</v>
      </c>
      <c r="J42" s="65">
        <f t="shared" si="12"/>
        <v>339147.43307441403</v>
      </c>
      <c r="K42" s="65">
        <f t="shared" si="12"/>
        <v>438346.1856239506</v>
      </c>
      <c r="L42" s="65">
        <f t="shared" si="12"/>
        <v>173808.2115134531</v>
      </c>
      <c r="M42" s="65">
        <f t="shared" si="12"/>
        <v>83660.39021370029</v>
      </c>
      <c r="N42" s="65">
        <f>N43+N44+N45+N46</f>
        <v>3838960.1651995773</v>
      </c>
    </row>
    <row r="43" spans="1:14" ht="18.75" customHeight="1">
      <c r="A43" s="62" t="s">
        <v>86</v>
      </c>
      <c r="B43" s="59">
        <f aca="true" t="shared" si="13" ref="B43:H43">B35*B7</f>
        <v>512104.1581258801</v>
      </c>
      <c r="C43" s="59">
        <f t="shared" si="13"/>
        <v>332596.43155255</v>
      </c>
      <c r="D43" s="59">
        <f t="shared" si="13"/>
        <v>363139.48745720997</v>
      </c>
      <c r="E43" s="59">
        <f t="shared" si="13"/>
        <v>82887.4511036</v>
      </c>
      <c r="F43" s="59">
        <f t="shared" si="13"/>
        <v>309272.15922</v>
      </c>
      <c r="G43" s="59">
        <f t="shared" si="13"/>
        <v>350012.92957224</v>
      </c>
      <c r="H43" s="59">
        <f t="shared" si="13"/>
        <v>399727.98620205</v>
      </c>
      <c r="I43" s="59">
        <f>I35*I7</f>
        <v>434486.09153495997</v>
      </c>
      <c r="J43" s="59">
        <f>J35*J7</f>
        <v>338104.16308125004</v>
      </c>
      <c r="K43" s="59">
        <f>K35*K7</f>
        <v>437171.76561864</v>
      </c>
      <c r="L43" s="59">
        <f>L35*L7</f>
        <v>173098.22151055</v>
      </c>
      <c r="M43" s="59">
        <f>M35*M7</f>
        <v>83214.3702144</v>
      </c>
      <c r="N43" s="61">
        <f>SUM(B43:M43)</f>
        <v>3815815.2151933303</v>
      </c>
    </row>
    <row r="44" spans="1:14" ht="18.75" customHeight="1">
      <c r="A44" s="62" t="s">
        <v>87</v>
      </c>
      <c r="B44" s="59">
        <f aca="true" t="shared" si="14" ref="B44:M44">B36*B7</f>
        <v>-1683.6099969912</v>
      </c>
      <c r="C44" s="59">
        <f t="shared" si="14"/>
        <v>-1096.169999436</v>
      </c>
      <c r="D44" s="59">
        <f t="shared" si="14"/>
        <v>-1194.7399965673</v>
      </c>
      <c r="E44" s="59">
        <f t="shared" si="14"/>
        <v>-241.2699994032</v>
      </c>
      <c r="F44" s="59">
        <f t="shared" si="14"/>
        <v>-999.4100066782</v>
      </c>
      <c r="G44" s="59">
        <f t="shared" si="14"/>
        <v>-1144.130007762</v>
      </c>
      <c r="H44" s="59">
        <f t="shared" si="14"/>
        <v>-1229.5899903672</v>
      </c>
      <c r="I44" s="59">
        <f t="shared" si="14"/>
        <v>-1390.6399972256</v>
      </c>
      <c r="J44" s="59">
        <f t="shared" si="14"/>
        <v>-1075.330006836</v>
      </c>
      <c r="K44" s="59">
        <f t="shared" si="14"/>
        <v>-1427.8199946894</v>
      </c>
      <c r="L44" s="59">
        <f t="shared" si="14"/>
        <v>-561.1699970969</v>
      </c>
      <c r="M44" s="59">
        <f t="shared" si="14"/>
        <v>-273.0200006997</v>
      </c>
      <c r="N44" s="28">
        <f>SUM(B44:M44)</f>
        <v>-12316.8999937527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-91118.72</v>
      </c>
      <c r="C48" s="28">
        <f aca="true" t="shared" si="16" ref="C48:M48">+C49+C52+C60+C61</f>
        <v>-78194.34</v>
      </c>
      <c r="D48" s="28">
        <f t="shared" si="16"/>
        <v>-69947.94</v>
      </c>
      <c r="E48" s="28">
        <f t="shared" si="16"/>
        <v>-76907.82</v>
      </c>
      <c r="F48" s="28">
        <f t="shared" si="16"/>
        <v>-48650.4</v>
      </c>
      <c r="G48" s="28">
        <f t="shared" si="16"/>
        <v>-80293.14</v>
      </c>
      <c r="H48" s="28">
        <f t="shared" si="16"/>
        <v>-94950.78</v>
      </c>
      <c r="I48" s="28">
        <f t="shared" si="16"/>
        <v>-63522.72</v>
      </c>
      <c r="J48" s="28">
        <f t="shared" si="16"/>
        <v>-75021.44</v>
      </c>
      <c r="K48" s="28">
        <f t="shared" si="16"/>
        <v>-69041.44</v>
      </c>
      <c r="L48" s="28">
        <f t="shared" si="16"/>
        <v>-30154.1</v>
      </c>
      <c r="M48" s="28">
        <f t="shared" si="16"/>
        <v>-17794.8</v>
      </c>
      <c r="N48" s="28">
        <f>+N49+N52+N60+N61</f>
        <v>-795597.64</v>
      </c>
    </row>
    <row r="49" spans="1:14" ht="18.75" customHeight="1">
      <c r="A49" s="17" t="s">
        <v>48</v>
      </c>
      <c r="B49" s="29">
        <f>B50+B51</f>
        <v>-90909</v>
      </c>
      <c r="C49" s="29">
        <f>C50+C51</f>
        <v>-78074.5</v>
      </c>
      <c r="D49" s="29">
        <f>D50+D51</f>
        <v>-69849.5</v>
      </c>
      <c r="E49" s="29">
        <f>E50+E51</f>
        <v>-11826.5</v>
      </c>
      <c r="F49" s="29">
        <f aca="true" t="shared" si="17" ref="F49:M49">F50+F51</f>
        <v>-48629</v>
      </c>
      <c r="G49" s="29">
        <f t="shared" si="17"/>
        <v>-80237.5</v>
      </c>
      <c r="H49" s="29">
        <f t="shared" si="17"/>
        <v>-94839.5</v>
      </c>
      <c r="I49" s="29">
        <f t="shared" si="17"/>
        <v>-63420</v>
      </c>
      <c r="J49" s="29">
        <f t="shared" si="17"/>
        <v>-74816</v>
      </c>
      <c r="K49" s="29">
        <f t="shared" si="17"/>
        <v>-68943</v>
      </c>
      <c r="L49" s="29">
        <f t="shared" si="17"/>
        <v>-30068.5</v>
      </c>
      <c r="M49" s="29">
        <f t="shared" si="17"/>
        <v>-17752</v>
      </c>
      <c r="N49" s="28">
        <f aca="true" t="shared" si="18" ref="N49:N61">SUM(B49:M49)</f>
        <v>-729365</v>
      </c>
    </row>
    <row r="50" spans="1:14" ht="18.75" customHeight="1">
      <c r="A50" s="13" t="s">
        <v>49</v>
      </c>
      <c r="B50" s="20">
        <f>ROUND(-B9*$D$3,2)</f>
        <v>-90909</v>
      </c>
      <c r="C50" s="20">
        <f>ROUND(-C9*$D$3,2)</f>
        <v>-78074.5</v>
      </c>
      <c r="D50" s="20">
        <f>ROUND(-D9*$D$3,2)</f>
        <v>-69849.5</v>
      </c>
      <c r="E50" s="20">
        <f>ROUND(-E9*$D$3,2)</f>
        <v>-11826.5</v>
      </c>
      <c r="F50" s="20">
        <f aca="true" t="shared" si="19" ref="F50:M50">ROUND(-F9*$D$3,2)</f>
        <v>-48629</v>
      </c>
      <c r="G50" s="20">
        <f t="shared" si="19"/>
        <v>-80237.5</v>
      </c>
      <c r="H50" s="20">
        <f t="shared" si="19"/>
        <v>-94839.5</v>
      </c>
      <c r="I50" s="20">
        <f t="shared" si="19"/>
        <v>-63420</v>
      </c>
      <c r="J50" s="20">
        <f t="shared" si="19"/>
        <v>-74816</v>
      </c>
      <c r="K50" s="20">
        <f t="shared" si="19"/>
        <v>-68943</v>
      </c>
      <c r="L50" s="20">
        <f t="shared" si="19"/>
        <v>-30068.5</v>
      </c>
      <c r="M50" s="20">
        <f t="shared" si="19"/>
        <v>-17752</v>
      </c>
      <c r="N50" s="50">
        <f t="shared" si="18"/>
        <v>-729365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-65081.32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-66232.64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-65000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-65000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422558.9081288889</v>
      </c>
      <c r="C63" s="32">
        <f t="shared" si="22"/>
        <v>255801.16155311398</v>
      </c>
      <c r="D63" s="32">
        <f t="shared" si="22"/>
        <v>304081.2974606427</v>
      </c>
      <c r="E63" s="32">
        <f t="shared" si="22"/>
        <v>6384.641104196795</v>
      </c>
      <c r="F63" s="32">
        <f t="shared" si="22"/>
        <v>261783.7492133218</v>
      </c>
      <c r="G63" s="32">
        <f t="shared" si="22"/>
        <v>271237.81956447795</v>
      </c>
      <c r="H63" s="32">
        <f t="shared" si="22"/>
        <v>306445.17621168285</v>
      </c>
      <c r="I63" s="32">
        <f t="shared" si="22"/>
        <v>372119.33153773437</v>
      </c>
      <c r="J63" s="32">
        <f t="shared" si="22"/>
        <v>264125.99307441403</v>
      </c>
      <c r="K63" s="32">
        <f t="shared" si="22"/>
        <v>369304.7456239506</v>
      </c>
      <c r="L63" s="32">
        <f t="shared" si="22"/>
        <v>143654.1115134531</v>
      </c>
      <c r="M63" s="32">
        <f t="shared" si="22"/>
        <v>65865.59021370028</v>
      </c>
      <c r="N63" s="32">
        <f>SUM(B63:M63)</f>
        <v>3043362.5251995767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422558.91000000003</v>
      </c>
      <c r="C66" s="39">
        <f aca="true" t="shared" si="23" ref="C66:M66">SUM(C67:C80)</f>
        <v>255801.16</v>
      </c>
      <c r="D66" s="39">
        <f t="shared" si="23"/>
        <v>304081.30000000005</v>
      </c>
      <c r="E66" s="39">
        <f t="shared" si="23"/>
        <v>6384.64</v>
      </c>
      <c r="F66" s="39">
        <f t="shared" si="23"/>
        <v>261783.75</v>
      </c>
      <c r="G66" s="39">
        <f t="shared" si="23"/>
        <v>271237.82</v>
      </c>
      <c r="H66" s="39">
        <f t="shared" si="23"/>
        <v>306445.18</v>
      </c>
      <c r="I66" s="39">
        <f t="shared" si="23"/>
        <v>372119.33</v>
      </c>
      <c r="J66" s="39">
        <f t="shared" si="23"/>
        <v>264125.99</v>
      </c>
      <c r="K66" s="39">
        <f t="shared" si="23"/>
        <v>369304.75</v>
      </c>
      <c r="L66" s="39">
        <f t="shared" si="23"/>
        <v>143654.11</v>
      </c>
      <c r="M66" s="39">
        <f t="shared" si="23"/>
        <v>65865.59</v>
      </c>
      <c r="N66" s="32">
        <f>SUM(N67:N80)</f>
        <v>3043362.53</v>
      </c>
    </row>
    <row r="67" spans="1:14" ht="18.75" customHeight="1">
      <c r="A67" s="17" t="s">
        <v>91</v>
      </c>
      <c r="B67" s="39">
        <v>87780.82</v>
      </c>
      <c r="C67" s="39">
        <v>81950.62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169731.44</v>
      </c>
    </row>
    <row r="68" spans="1:14" ht="18.75" customHeight="1">
      <c r="A68" s="17" t="s">
        <v>92</v>
      </c>
      <c r="B68" s="39">
        <v>334778.09</v>
      </c>
      <c r="C68" s="39">
        <v>173850.54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508628.63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304081.30000000005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304081.30000000005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6384.64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6384.64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261783.75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261783.75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271237.82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271237.82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238484.49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238484.49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67960.69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67960.69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372119.33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372119.33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264125.99</v>
      </c>
      <c r="K76" s="38">
        <v>0</v>
      </c>
      <c r="L76" s="38">
        <v>0</v>
      </c>
      <c r="M76" s="38">
        <v>0</v>
      </c>
      <c r="N76" s="32">
        <f t="shared" si="24"/>
        <v>264125.99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369304.75</v>
      </c>
      <c r="L77" s="38">
        <v>0</v>
      </c>
      <c r="M77" s="66"/>
      <c r="N77" s="29">
        <f t="shared" si="24"/>
        <v>369304.75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143654.11</v>
      </c>
      <c r="M78" s="38">
        <v>0</v>
      </c>
      <c r="N78" s="32">
        <f t="shared" si="24"/>
        <v>143654.11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65865.59</v>
      </c>
      <c r="N79" s="29">
        <f t="shared" si="24"/>
        <v>65865.59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2.056787117243006</v>
      </c>
      <c r="C84" s="48">
        <v>2.042986533929451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1.8087151259454008</v>
      </c>
      <c r="C85" s="48">
        <v>1.7365525554820875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1.6710472092038804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2.135539858580027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1.9660423134765594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1.5594903580277977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1.8331870131377572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1.792751621668686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1.775001024877499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1.9934604894751897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1.9105296252302402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2.2732210925261005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2.2222325872898314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2016-01-08T12:44:25Z</dcterms:modified>
  <cp:category/>
  <cp:version/>
  <cp:contentType/>
  <cp:contentStatus/>
</cp:coreProperties>
</file>