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<sst xmlns="http://schemas.openxmlformats.org/spreadsheetml/2006/main" count="109" uniqueCount="107">
  <si>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</si>
  <si>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</si>
  <si>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</si>
  <si>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</si>
  <si>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</si>
  <si>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</si>
  <si>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</si>
  <si>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</si>
  <si>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</si>
  <si>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</si>
  <si>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</si>
  <si>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</si>
  <si>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</si>
  <si>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</si>
  <si>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</si>
  <si>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</si>
  <si>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</si>
  <si>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</si>
  <si>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</si>
  <si>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</si>
  <si>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</si>
  <si>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</si>
  <si>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</si>
  <si>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</si>
  <si>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</si>
  <si>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</si>
  <si>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</si>
  <si>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</si>
  <si>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</si>
  <si>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</si>
  <si>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</si>
  <si>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</si>
  <si>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</si>
  <si>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</si>
  <si>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</si>
  <si>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</si>
  <si>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</si>
  <si>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</si>
  <si>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</si>
  <si>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</si>
  <si>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</si>
  <si>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</si>
  <si>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</si>
  <si>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</si>
  <si>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</si>
  <si>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</si>
  <si>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</si>
  <si>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</si>
  <si>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</si>
  <si>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</si>
  <si>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</si>
  <si>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</si>
  <si>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</si>
  <si>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</si>
  <si>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</si>
  <si>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</si>
  <si>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</si>
  <si>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</si>
  <si>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</si>
  <si>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</si>
  <si>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</si>
  <si>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</si>
  <si>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</si>
  <si>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</si>
  <si>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</si>
  <si>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</si>
  <si>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</si>
  <si>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</si>
  <si>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</si>
  <si>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</si>
  <si>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</si>
  <si>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</si>
  <si>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</si>
  <si>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</si>
  <si>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</si>
  <si>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</si>
  <si>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</si>
  <si>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</si>
  <si>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</si>
  <si>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</si>
  <si>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</si>
  <si>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</si>
  <si>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</si>
  <si>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</si>
  <si>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</si>
  <si>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</si>
  <si>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</si>
  <si>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</si>
  <si>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</si>
  <si>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</si>
  <si>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</si>
  <si>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</si>
  <si>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</si>
  <si>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</si>
  <si>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</si>
  <si>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</si>
  <si>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</si>
  <si>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</si>
  <si>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</si>
  <si>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</si>
  <si>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</si>
  <si>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</si>
  <si>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</si>
  <si>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</si>
  <si>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</si>
  <si>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</si>
  <si>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26/12/15 - VENCIMENTO 05/01/16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</si>
</sst>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8" sqref="F8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253941</v>
      </c>
      <c r="C7" s="10">
        <f>C8+C20+C24</f>
        <v>178928</v>
      </c>
      <c r="D7" s="10">
        <f>D8+D20+D24</f>
        <v>211647</v>
      </c>
      <c r="E7" s="10">
        <f>E8+E20+E24</f>
        <v>40850</v>
      </c>
      <c r="F7" s="10">
        <f aca="true" t="shared" si="0" ref="F7:M7">F8+F20+F24</f>
        <v>162628</v>
      </c>
      <c r="G7" s="10">
        <f t="shared" si="0"/>
        <v>245893</v>
      </c>
      <c r="H7" s="10">
        <f t="shared" si="0"/>
        <v>239860</v>
      </c>
      <c r="I7" s="10">
        <f t="shared" si="0"/>
        <v>234939</v>
      </c>
      <c r="J7" s="10">
        <f t="shared" si="0"/>
        <v>162480</v>
      </c>
      <c r="K7" s="10">
        <f t="shared" si="0"/>
        <v>219949</v>
      </c>
      <c r="L7" s="10">
        <f t="shared" si="0"/>
        <v>71656</v>
      </c>
      <c r="M7" s="10">
        <f t="shared" si="0"/>
        <v>38637</v>
      </c>
      <c r="N7" s="10">
        <f>+N8+N20+N24</f>
        <v>2061408</v>
      </c>
    </row>
    <row r="8" spans="1:14" ht="18.75" customHeight="1">
      <c r="A8" s="11" t="s">
        <v>27</v>
      </c>
      <c r="B8" s="12">
        <f>+B9+B12+B16</f>
        <v>143644</v>
      </c>
      <c r="C8" s="12">
        <f>+C9+C12+C16</f>
        <v>106890</v>
      </c>
      <c r="D8" s="12">
        <f>+D9+D12+D16</f>
        <v>131477</v>
      </c>
      <c r="E8" s="12">
        <f>+E9+E12+E16</f>
        <v>24135</v>
      </c>
      <c r="F8" s="12">
        <f aca="true" t="shared" si="1" ref="F8:M8">+F9+F12+F16</f>
        <v>95907</v>
      </c>
      <c r="G8" s="12">
        <f t="shared" si="1"/>
        <v>147317</v>
      </c>
      <c r="H8" s="12">
        <f t="shared" si="1"/>
        <v>141189</v>
      </c>
      <c r="I8" s="12">
        <f t="shared" si="1"/>
        <v>139090</v>
      </c>
      <c r="J8" s="12">
        <f t="shared" si="1"/>
        <v>99271</v>
      </c>
      <c r="K8" s="12">
        <f t="shared" si="1"/>
        <v>128321</v>
      </c>
      <c r="L8" s="12">
        <f t="shared" si="1"/>
        <v>44767</v>
      </c>
      <c r="M8" s="12">
        <f t="shared" si="1"/>
        <v>25762</v>
      </c>
      <c r="N8" s="12">
        <f>SUM(B8:M8)</f>
        <v>1227770</v>
      </c>
    </row>
    <row r="9" spans="1:14" ht="18.75" customHeight="1">
      <c r="A9" s="13" t="s">
        <v>4</v>
      </c>
      <c r="B9" s="14">
        <v>24363</v>
      </c>
      <c r="C9" s="14">
        <v>23315</v>
      </c>
      <c r="D9" s="14">
        <v>20547</v>
      </c>
      <c r="E9" s="14">
        <v>3999</v>
      </c>
      <c r="F9" s="14">
        <v>15829</v>
      </c>
      <c r="G9" s="14">
        <v>26792</v>
      </c>
      <c r="H9" s="14">
        <v>30796</v>
      </c>
      <c r="I9" s="14">
        <v>17830</v>
      </c>
      <c r="J9" s="14">
        <v>21229</v>
      </c>
      <c r="K9" s="14">
        <v>18788</v>
      </c>
      <c r="L9" s="14">
        <v>8301</v>
      </c>
      <c r="M9" s="14">
        <v>5315</v>
      </c>
      <c r="N9" s="12">
        <f aca="true" t="shared" si="2" ref="N9:N19">SUM(B9:M9)</f>
        <v>217104</v>
      </c>
    </row>
    <row r="10" spans="1:14" ht="18.75" customHeight="1">
      <c r="A10" s="15" t="s">
        <v>5</v>
      </c>
      <c r="B10" s="14">
        <f>+B9-B11</f>
        <v>24363</v>
      </c>
      <c r="C10" s="14">
        <f>+C9-C11</f>
        <v>23315</v>
      </c>
      <c r="D10" s="14">
        <f>+D9-D11</f>
        <v>20547</v>
      </c>
      <c r="E10" s="14">
        <f>+E9-E11</f>
        <v>3999</v>
      </c>
      <c r="F10" s="14">
        <f aca="true" t="shared" si="3" ref="F10:M10">+F9-F11</f>
        <v>15829</v>
      </c>
      <c r="G10" s="14">
        <f t="shared" si="3"/>
        <v>26792</v>
      </c>
      <c r="H10" s="14">
        <f t="shared" si="3"/>
        <v>30796</v>
      </c>
      <c r="I10" s="14">
        <f t="shared" si="3"/>
        <v>17830</v>
      </c>
      <c r="J10" s="14">
        <f t="shared" si="3"/>
        <v>21229</v>
      </c>
      <c r="K10" s="14">
        <f t="shared" si="3"/>
        <v>18788</v>
      </c>
      <c r="L10" s="14">
        <f t="shared" si="3"/>
        <v>8301</v>
      </c>
      <c r="M10" s="14">
        <f t="shared" si="3"/>
        <v>5315</v>
      </c>
      <c r="N10" s="12">
        <f t="shared" si="2"/>
        <v>217104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101887</v>
      </c>
      <c r="C12" s="14">
        <f>C13+C14+C15</f>
        <v>72219</v>
      </c>
      <c r="D12" s="14">
        <f>D13+D14+D15</f>
        <v>97673</v>
      </c>
      <c r="E12" s="14">
        <f>E13+E14+E15</f>
        <v>17619</v>
      </c>
      <c r="F12" s="14">
        <f aca="true" t="shared" si="4" ref="F12:M12">F13+F14+F15</f>
        <v>69573</v>
      </c>
      <c r="G12" s="14">
        <f t="shared" si="4"/>
        <v>105204</v>
      </c>
      <c r="H12" s="14">
        <f t="shared" si="4"/>
        <v>96051</v>
      </c>
      <c r="I12" s="14">
        <f t="shared" si="4"/>
        <v>105508</v>
      </c>
      <c r="J12" s="14">
        <f t="shared" si="4"/>
        <v>67682</v>
      </c>
      <c r="K12" s="14">
        <f t="shared" si="4"/>
        <v>94402</v>
      </c>
      <c r="L12" s="14">
        <f t="shared" si="4"/>
        <v>32417</v>
      </c>
      <c r="M12" s="14">
        <f t="shared" si="4"/>
        <v>18387</v>
      </c>
      <c r="N12" s="12">
        <f t="shared" si="2"/>
        <v>878622</v>
      </c>
    </row>
    <row r="13" spans="1:14" ht="18.75" customHeight="1">
      <c r="A13" s="15" t="s">
        <v>7</v>
      </c>
      <c r="B13" s="14">
        <v>53700</v>
      </c>
      <c r="C13" s="14">
        <v>39570</v>
      </c>
      <c r="D13" s="14">
        <v>50419</v>
      </c>
      <c r="E13" s="14">
        <v>9228</v>
      </c>
      <c r="F13" s="14">
        <v>36400</v>
      </c>
      <c r="G13" s="14">
        <v>56012</v>
      </c>
      <c r="H13" s="14">
        <v>52664</v>
      </c>
      <c r="I13" s="14">
        <v>56971</v>
      </c>
      <c r="J13" s="14">
        <v>34455</v>
      </c>
      <c r="K13" s="14">
        <v>48037</v>
      </c>
      <c r="L13" s="14">
        <v>16078</v>
      </c>
      <c r="M13" s="14">
        <v>8978</v>
      </c>
      <c r="N13" s="12">
        <f t="shared" si="2"/>
        <v>462512</v>
      </c>
    </row>
    <row r="14" spans="1:14" ht="18.75" customHeight="1">
      <c r="A14" s="15" t="s">
        <v>8</v>
      </c>
      <c r="B14" s="14">
        <v>46630</v>
      </c>
      <c r="C14" s="14">
        <v>31077</v>
      </c>
      <c r="D14" s="14">
        <v>45821</v>
      </c>
      <c r="E14" s="14">
        <v>7958</v>
      </c>
      <c r="F14" s="14">
        <v>31823</v>
      </c>
      <c r="G14" s="14">
        <v>46522</v>
      </c>
      <c r="H14" s="14">
        <v>41706</v>
      </c>
      <c r="I14" s="14">
        <v>47153</v>
      </c>
      <c r="J14" s="14">
        <v>32089</v>
      </c>
      <c r="K14" s="14">
        <v>45093</v>
      </c>
      <c r="L14" s="14">
        <v>15849</v>
      </c>
      <c r="M14" s="14">
        <v>9228</v>
      </c>
      <c r="N14" s="12">
        <f t="shared" si="2"/>
        <v>400949</v>
      </c>
    </row>
    <row r="15" spans="1:14" ht="18.75" customHeight="1">
      <c r="A15" s="15" t="s">
        <v>9</v>
      </c>
      <c r="B15" s="14">
        <v>1557</v>
      </c>
      <c r="C15" s="14">
        <v>1572</v>
      </c>
      <c r="D15" s="14">
        <v>1433</v>
      </c>
      <c r="E15" s="14">
        <v>433</v>
      </c>
      <c r="F15" s="14">
        <v>1350</v>
      </c>
      <c r="G15" s="14">
        <v>2670</v>
      </c>
      <c r="H15" s="14">
        <v>1681</v>
      </c>
      <c r="I15" s="14">
        <v>1384</v>
      </c>
      <c r="J15" s="14">
        <v>1138</v>
      </c>
      <c r="K15" s="14">
        <v>1272</v>
      </c>
      <c r="L15" s="14">
        <v>490</v>
      </c>
      <c r="M15" s="14">
        <v>181</v>
      </c>
      <c r="N15" s="12">
        <f t="shared" si="2"/>
        <v>15161</v>
      </c>
    </row>
    <row r="16" spans="1:14" ht="18.75" customHeight="1">
      <c r="A16" s="16" t="s">
        <v>26</v>
      </c>
      <c r="B16" s="14">
        <f>B17+B18+B19</f>
        <v>17394</v>
      </c>
      <c r="C16" s="14">
        <f>C17+C18+C19</f>
        <v>11356</v>
      </c>
      <c r="D16" s="14">
        <f>D17+D18+D19</f>
        <v>13257</v>
      </c>
      <c r="E16" s="14">
        <f>E17+E18+E19</f>
        <v>2517</v>
      </c>
      <c r="F16" s="14">
        <f aca="true" t="shared" si="5" ref="F16:M16">F17+F18+F19</f>
        <v>10505</v>
      </c>
      <c r="G16" s="14">
        <f t="shared" si="5"/>
        <v>15321</v>
      </c>
      <c r="H16" s="14">
        <f t="shared" si="5"/>
        <v>14342</v>
      </c>
      <c r="I16" s="14">
        <f t="shared" si="5"/>
        <v>15752</v>
      </c>
      <c r="J16" s="14">
        <f t="shared" si="5"/>
        <v>10360</v>
      </c>
      <c r="K16" s="14">
        <f t="shared" si="5"/>
        <v>15131</v>
      </c>
      <c r="L16" s="14">
        <f t="shared" si="5"/>
        <v>4049</v>
      </c>
      <c r="M16" s="14">
        <f t="shared" si="5"/>
        <v>2060</v>
      </c>
      <c r="N16" s="12">
        <f t="shared" si="2"/>
        <v>132044</v>
      </c>
    </row>
    <row r="17" spans="1:14" ht="18.75" customHeight="1">
      <c r="A17" s="15" t="s">
        <v>23</v>
      </c>
      <c r="B17" s="14">
        <v>5146</v>
      </c>
      <c r="C17" s="14">
        <v>3381</v>
      </c>
      <c r="D17" s="14">
        <v>3696</v>
      </c>
      <c r="E17" s="14">
        <v>731</v>
      </c>
      <c r="F17" s="14">
        <v>3161</v>
      </c>
      <c r="G17" s="14">
        <v>4954</v>
      </c>
      <c r="H17" s="14">
        <v>4334</v>
      </c>
      <c r="I17" s="14">
        <v>5105</v>
      </c>
      <c r="J17" s="14">
        <v>3325</v>
      </c>
      <c r="K17" s="14">
        <v>4734</v>
      </c>
      <c r="L17" s="14">
        <v>1240</v>
      </c>
      <c r="M17" s="14">
        <v>546</v>
      </c>
      <c r="N17" s="12">
        <f t="shared" si="2"/>
        <v>40353</v>
      </c>
    </row>
    <row r="18" spans="1:14" ht="18.75" customHeight="1">
      <c r="A18" s="15" t="s">
        <v>24</v>
      </c>
      <c r="B18" s="14">
        <v>2593</v>
      </c>
      <c r="C18" s="14">
        <v>1231</v>
      </c>
      <c r="D18" s="14">
        <v>2932</v>
      </c>
      <c r="E18" s="14">
        <v>419</v>
      </c>
      <c r="F18" s="14">
        <v>1736</v>
      </c>
      <c r="G18" s="14">
        <v>2336</v>
      </c>
      <c r="H18" s="14">
        <v>2664</v>
      </c>
      <c r="I18" s="14">
        <v>2987</v>
      </c>
      <c r="J18" s="14">
        <v>1945</v>
      </c>
      <c r="K18" s="14">
        <v>3290</v>
      </c>
      <c r="L18" s="14">
        <v>846</v>
      </c>
      <c r="M18" s="14">
        <v>382</v>
      </c>
      <c r="N18" s="12">
        <f t="shared" si="2"/>
        <v>23361</v>
      </c>
    </row>
    <row r="19" spans="1:14" ht="18.75" customHeight="1">
      <c r="A19" s="15" t="s">
        <v>25</v>
      </c>
      <c r="B19" s="14">
        <v>9655</v>
      </c>
      <c r="C19" s="14">
        <v>6744</v>
      </c>
      <c r="D19" s="14">
        <v>6629</v>
      </c>
      <c r="E19" s="14">
        <v>1367</v>
      </c>
      <c r="F19" s="14">
        <v>5608</v>
      </c>
      <c r="G19" s="14">
        <v>8031</v>
      </c>
      <c r="H19" s="14">
        <v>7344</v>
      </c>
      <c r="I19" s="14">
        <v>7660</v>
      </c>
      <c r="J19" s="14">
        <v>5090</v>
      </c>
      <c r="K19" s="14">
        <v>7107</v>
      </c>
      <c r="L19" s="14">
        <v>1963</v>
      </c>
      <c r="M19" s="14">
        <v>1132</v>
      </c>
      <c r="N19" s="12">
        <f t="shared" si="2"/>
        <v>68330</v>
      </c>
    </row>
    <row r="20" spans="1:14" ht="18.75" customHeight="1">
      <c r="A20" s="17" t="s">
        <v>10</v>
      </c>
      <c r="B20" s="18">
        <f>B21+B22+B23</f>
        <v>71703</v>
      </c>
      <c r="C20" s="18">
        <f>C21+C22+C23</f>
        <v>42759</v>
      </c>
      <c r="D20" s="18">
        <f>D21+D22+D23</f>
        <v>48260</v>
      </c>
      <c r="E20" s="18">
        <f>E21+E22+E23</f>
        <v>9215</v>
      </c>
      <c r="F20" s="18">
        <f aca="true" t="shared" si="6" ref="F20:M20">F21+F22+F23</f>
        <v>38210</v>
      </c>
      <c r="G20" s="18">
        <f t="shared" si="6"/>
        <v>56620</v>
      </c>
      <c r="H20" s="18">
        <f t="shared" si="6"/>
        <v>59894</v>
      </c>
      <c r="I20" s="18">
        <f t="shared" si="6"/>
        <v>66013</v>
      </c>
      <c r="J20" s="18">
        <f t="shared" si="6"/>
        <v>38842</v>
      </c>
      <c r="K20" s="18">
        <f t="shared" si="6"/>
        <v>67054</v>
      </c>
      <c r="L20" s="18">
        <f t="shared" si="6"/>
        <v>19993</v>
      </c>
      <c r="M20" s="18">
        <f t="shared" si="6"/>
        <v>9881</v>
      </c>
      <c r="N20" s="12">
        <f aca="true" t="shared" si="7" ref="N20:N26">SUM(B20:M20)</f>
        <v>528444</v>
      </c>
    </row>
    <row r="21" spans="1:14" ht="18.75" customHeight="1">
      <c r="A21" s="13" t="s">
        <v>11</v>
      </c>
      <c r="B21" s="14">
        <v>40916</v>
      </c>
      <c r="C21" s="14">
        <v>26535</v>
      </c>
      <c r="D21" s="14">
        <v>27758</v>
      </c>
      <c r="E21" s="14">
        <v>5462</v>
      </c>
      <c r="F21" s="14">
        <v>22365</v>
      </c>
      <c r="G21" s="14">
        <v>33523</v>
      </c>
      <c r="H21" s="14">
        <v>36348</v>
      </c>
      <c r="I21" s="14">
        <v>38924</v>
      </c>
      <c r="J21" s="14">
        <v>21908</v>
      </c>
      <c r="K21" s="14">
        <v>36817</v>
      </c>
      <c r="L21" s="14">
        <v>11088</v>
      </c>
      <c r="M21" s="14">
        <v>5491</v>
      </c>
      <c r="N21" s="12">
        <f t="shared" si="7"/>
        <v>307135</v>
      </c>
    </row>
    <row r="22" spans="1:14" ht="18.75" customHeight="1">
      <c r="A22" s="13" t="s">
        <v>12</v>
      </c>
      <c r="B22" s="14">
        <v>29908</v>
      </c>
      <c r="C22" s="14">
        <v>15489</v>
      </c>
      <c r="D22" s="14">
        <v>19913</v>
      </c>
      <c r="E22" s="14">
        <v>3594</v>
      </c>
      <c r="F22" s="14">
        <v>15233</v>
      </c>
      <c r="G22" s="14">
        <v>22050</v>
      </c>
      <c r="H22" s="14">
        <v>22786</v>
      </c>
      <c r="I22" s="14">
        <v>26417</v>
      </c>
      <c r="J22" s="14">
        <v>16389</v>
      </c>
      <c r="K22" s="14">
        <v>29519</v>
      </c>
      <c r="L22" s="14">
        <v>8674</v>
      </c>
      <c r="M22" s="14">
        <v>4300</v>
      </c>
      <c r="N22" s="12">
        <f t="shared" si="7"/>
        <v>214272</v>
      </c>
    </row>
    <row r="23" spans="1:14" ht="18.75" customHeight="1">
      <c r="A23" s="13" t="s">
        <v>13</v>
      </c>
      <c r="B23" s="14">
        <v>879</v>
      </c>
      <c r="C23" s="14">
        <v>735</v>
      </c>
      <c r="D23" s="14">
        <v>589</v>
      </c>
      <c r="E23" s="14">
        <v>159</v>
      </c>
      <c r="F23" s="14">
        <v>612</v>
      </c>
      <c r="G23" s="14">
        <v>1047</v>
      </c>
      <c r="H23" s="14">
        <v>760</v>
      </c>
      <c r="I23" s="14">
        <v>672</v>
      </c>
      <c r="J23" s="14">
        <v>545</v>
      </c>
      <c r="K23" s="14">
        <v>718</v>
      </c>
      <c r="L23" s="14">
        <v>231</v>
      </c>
      <c r="M23" s="14">
        <v>90</v>
      </c>
      <c r="N23" s="12">
        <f t="shared" si="7"/>
        <v>7037</v>
      </c>
    </row>
    <row r="24" spans="1:14" ht="18.75" customHeight="1">
      <c r="A24" s="17" t="s">
        <v>14</v>
      </c>
      <c r="B24" s="14">
        <f>B25+B26</f>
        <v>38594</v>
      </c>
      <c r="C24" s="14">
        <f>C25+C26</f>
        <v>29279</v>
      </c>
      <c r="D24" s="14">
        <f>D25+D26</f>
        <v>31910</v>
      </c>
      <c r="E24" s="14">
        <f>E25+E26</f>
        <v>7500</v>
      </c>
      <c r="F24" s="14">
        <f aca="true" t="shared" si="8" ref="F24:M24">F25+F26</f>
        <v>28511</v>
      </c>
      <c r="G24" s="14">
        <f t="shared" si="8"/>
        <v>41956</v>
      </c>
      <c r="H24" s="14">
        <f t="shared" si="8"/>
        <v>38777</v>
      </c>
      <c r="I24" s="14">
        <f t="shared" si="8"/>
        <v>29836</v>
      </c>
      <c r="J24" s="14">
        <f t="shared" si="8"/>
        <v>24367</v>
      </c>
      <c r="K24" s="14">
        <f t="shared" si="8"/>
        <v>24574</v>
      </c>
      <c r="L24" s="14">
        <f t="shared" si="8"/>
        <v>6896</v>
      </c>
      <c r="M24" s="14">
        <f t="shared" si="8"/>
        <v>2994</v>
      </c>
      <c r="N24" s="12">
        <f t="shared" si="7"/>
        <v>305194</v>
      </c>
    </row>
    <row r="25" spans="1:14" ht="18.75" customHeight="1">
      <c r="A25" s="13" t="s">
        <v>15</v>
      </c>
      <c r="B25" s="14">
        <v>24700</v>
      </c>
      <c r="C25" s="14">
        <v>18739</v>
      </c>
      <c r="D25" s="14">
        <v>20422</v>
      </c>
      <c r="E25" s="14">
        <v>4800</v>
      </c>
      <c r="F25" s="14">
        <v>18247</v>
      </c>
      <c r="G25" s="14">
        <v>26852</v>
      </c>
      <c r="H25" s="14">
        <v>24817</v>
      </c>
      <c r="I25" s="14">
        <v>19095</v>
      </c>
      <c r="J25" s="14">
        <v>15595</v>
      </c>
      <c r="K25" s="14">
        <v>15727</v>
      </c>
      <c r="L25" s="14">
        <v>4413</v>
      </c>
      <c r="M25" s="14">
        <v>1916</v>
      </c>
      <c r="N25" s="12">
        <f t="shared" si="7"/>
        <v>195323</v>
      </c>
    </row>
    <row r="26" spans="1:14" ht="18.75" customHeight="1">
      <c r="A26" s="13" t="s">
        <v>16</v>
      </c>
      <c r="B26" s="14">
        <v>13894</v>
      </c>
      <c r="C26" s="14">
        <v>10540</v>
      </c>
      <c r="D26" s="14">
        <v>11488</v>
      </c>
      <c r="E26" s="14">
        <v>2700</v>
      </c>
      <c r="F26" s="14">
        <v>10264</v>
      </c>
      <c r="G26" s="14">
        <v>15104</v>
      </c>
      <c r="H26" s="14">
        <v>13960</v>
      </c>
      <c r="I26" s="14">
        <v>10741</v>
      </c>
      <c r="J26" s="14">
        <v>8772</v>
      </c>
      <c r="K26" s="14">
        <v>8847</v>
      </c>
      <c r="L26" s="14">
        <v>2483</v>
      </c>
      <c r="M26" s="14">
        <v>1078</v>
      </c>
      <c r="N26" s="12">
        <f t="shared" si="7"/>
        <v>109871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0.9814350994916141</v>
      </c>
      <c r="C32" s="23">
        <f aca="true" t="shared" si="9" ref="C32:M32">(((+C$8+C$20)*C$29)+(C$24*C$30))/C$7</f>
        <v>0.9978563729544846</v>
      </c>
      <c r="D32" s="23">
        <f t="shared" si="9"/>
        <v>0.9882790405722737</v>
      </c>
      <c r="E32" s="23">
        <f t="shared" si="9"/>
        <v>0.984972582619339</v>
      </c>
      <c r="F32" s="23">
        <f t="shared" si="9"/>
        <v>0.995774927441769</v>
      </c>
      <c r="G32" s="23">
        <f t="shared" si="9"/>
        <v>0.9955978218168064</v>
      </c>
      <c r="H32" s="23">
        <f t="shared" si="9"/>
        <v>0.9978821866922372</v>
      </c>
      <c r="I32" s="23">
        <f t="shared" si="9"/>
        <v>0.9962663567989989</v>
      </c>
      <c r="J32" s="23">
        <f t="shared" si="9"/>
        <v>0.9931764001723289</v>
      </c>
      <c r="K32" s="23">
        <f t="shared" si="9"/>
        <v>0.9958214513364462</v>
      </c>
      <c r="L32" s="23">
        <f t="shared" si="9"/>
        <v>0.9962948531874511</v>
      </c>
      <c r="M32" s="23">
        <f t="shared" si="9"/>
        <v>0.9912590729093874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1.8492200144620994</v>
      </c>
      <c r="C35" s="26">
        <f>C32*C34</f>
        <v>1.8165975269636392</v>
      </c>
      <c r="D35" s="26">
        <f>D32*D34</f>
        <v>1.6671279135413686</v>
      </c>
      <c r="E35" s="26">
        <f>E32*E34</f>
        <v>2.1255708332925334</v>
      </c>
      <c r="F35" s="26">
        <f aca="true" t="shared" si="10" ref="F35:M35">F32*F34</f>
        <v>1.9591871697416805</v>
      </c>
      <c r="G35" s="26">
        <f t="shared" si="10"/>
        <v>1.5533317215985813</v>
      </c>
      <c r="H35" s="26">
        <f t="shared" si="10"/>
        <v>1.8166445208732178</v>
      </c>
      <c r="I35" s="26">
        <f t="shared" si="10"/>
        <v>1.7705645693031806</v>
      </c>
      <c r="J35" s="26">
        <f t="shared" si="10"/>
        <v>1.9878425649449163</v>
      </c>
      <c r="K35" s="26">
        <f t="shared" si="10"/>
        <v>1.905703511422557</v>
      </c>
      <c r="L35" s="26">
        <f t="shared" si="10"/>
        <v>2.2644785718097578</v>
      </c>
      <c r="M35" s="26">
        <f t="shared" si="10"/>
        <v>2.211994621197298</v>
      </c>
      <c r="N35" s="27"/>
    </row>
    <row r="36" spans="1:14" ht="18.75" customHeight="1">
      <c r="A36" s="57" t="s">
        <v>43</v>
      </c>
      <c r="B36" s="26">
        <v>-0.0060795224</v>
      </c>
      <c r="C36" s="26">
        <v>-0.0059871568</v>
      </c>
      <c r="D36" s="26">
        <v>-0.0054848876</v>
      </c>
      <c r="E36" s="26">
        <v>-0.0061872705</v>
      </c>
      <c r="F36" s="26">
        <v>-0.0063310746</v>
      </c>
      <c r="G36" s="26">
        <v>-0.0050775337</v>
      </c>
      <c r="H36" s="26">
        <v>-0.0055881347</v>
      </c>
      <c r="I36" s="26">
        <v>-0.0056669604</v>
      </c>
      <c r="J36" s="26">
        <v>-0.006322255</v>
      </c>
      <c r="K36" s="26">
        <v>-0.0062241247</v>
      </c>
      <c r="L36" s="26">
        <v>-0.0073413252</v>
      </c>
      <c r="M36" s="26">
        <v>-0.0072575511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471306.0196947416</v>
      </c>
      <c r="C42" s="65">
        <f aca="true" t="shared" si="12" ref="C42:M42">C43+C44+C45+C46</f>
        <v>326464.1323126397</v>
      </c>
      <c r="D42" s="65">
        <f t="shared" si="12"/>
        <v>363766.25151141285</v>
      </c>
      <c r="E42" s="65">
        <f t="shared" si="12"/>
        <v>87223.09854007499</v>
      </c>
      <c r="F42" s="65">
        <f t="shared" si="12"/>
        <v>319750.4810407012</v>
      </c>
      <c r="G42" s="65">
        <f t="shared" si="12"/>
        <v>383367.0270249458</v>
      </c>
      <c r="H42" s="65">
        <f t="shared" si="12"/>
        <v>437297.544787508</v>
      </c>
      <c r="I42" s="65">
        <f t="shared" si="12"/>
        <v>417189.8793381043</v>
      </c>
      <c r="J42" s="65">
        <f t="shared" si="12"/>
        <v>324076.01995985</v>
      </c>
      <c r="K42" s="65">
        <f t="shared" si="12"/>
        <v>420390.83163023967</v>
      </c>
      <c r="L42" s="65">
        <f t="shared" si="12"/>
        <v>163008.5865430688</v>
      </c>
      <c r="M42" s="65">
        <f t="shared" si="12"/>
        <v>85903.46617734928</v>
      </c>
      <c r="N42" s="65">
        <f>N43+N44+N45+N46</f>
        <v>3799743.338560636</v>
      </c>
    </row>
    <row r="43" spans="1:14" ht="18.75" customHeight="1">
      <c r="A43" s="62" t="s">
        <v>86</v>
      </c>
      <c r="B43" s="59">
        <f aca="true" t="shared" si="13" ref="B43:H43">B35*B7</f>
        <v>469592.77969252</v>
      </c>
      <c r="C43" s="59">
        <f t="shared" si="13"/>
        <v>325040.16230455006</v>
      </c>
      <c r="D43" s="59">
        <f t="shared" si="13"/>
        <v>352842.62151729</v>
      </c>
      <c r="E43" s="59">
        <f t="shared" si="13"/>
        <v>86829.56854</v>
      </c>
      <c r="F43" s="59">
        <f t="shared" si="13"/>
        <v>318618.69104075</v>
      </c>
      <c r="G43" s="59">
        <f t="shared" si="13"/>
        <v>381953.39701903996</v>
      </c>
      <c r="H43" s="59">
        <f t="shared" si="13"/>
        <v>435740.35477665</v>
      </c>
      <c r="I43" s="59">
        <f>I35*I7</f>
        <v>415974.6693475199</v>
      </c>
      <c r="J43" s="59">
        <f>J35*J7</f>
        <v>322984.65995225</v>
      </c>
      <c r="K43" s="59">
        <f>K35*K7</f>
        <v>419157.58163388</v>
      </c>
      <c r="L43" s="59">
        <f>L35*L7</f>
        <v>162263.47654160002</v>
      </c>
      <c r="M43" s="59">
        <f>M35*M7</f>
        <v>85464.83617919999</v>
      </c>
      <c r="N43" s="61">
        <f>SUM(B43:M43)</f>
        <v>3776462.79854525</v>
      </c>
    </row>
    <row r="44" spans="1:14" ht="18.75" customHeight="1">
      <c r="A44" s="62" t="s">
        <v>87</v>
      </c>
      <c r="B44" s="59">
        <f aca="true" t="shared" si="14" ref="B44:M44">B36*B7</f>
        <v>-1543.8399977784</v>
      </c>
      <c r="C44" s="59">
        <f t="shared" si="14"/>
        <v>-1071.2699919104</v>
      </c>
      <c r="D44" s="59">
        <f t="shared" si="14"/>
        <v>-1160.8600058772001</v>
      </c>
      <c r="E44" s="59">
        <f t="shared" si="14"/>
        <v>-252.749999925</v>
      </c>
      <c r="F44" s="59">
        <f t="shared" si="14"/>
        <v>-1029.6100000488</v>
      </c>
      <c r="G44" s="59">
        <f t="shared" si="14"/>
        <v>-1248.5299940941</v>
      </c>
      <c r="H44" s="59">
        <f t="shared" si="14"/>
        <v>-1340.369989142</v>
      </c>
      <c r="I44" s="59">
        <f t="shared" si="14"/>
        <v>-1331.3900094156</v>
      </c>
      <c r="J44" s="59">
        <f t="shared" si="14"/>
        <v>-1027.2399924</v>
      </c>
      <c r="K44" s="59">
        <f t="shared" si="14"/>
        <v>-1368.9900036403</v>
      </c>
      <c r="L44" s="59">
        <f t="shared" si="14"/>
        <v>-526.0499985312</v>
      </c>
      <c r="M44" s="59">
        <f t="shared" si="14"/>
        <v>-280.4100018507</v>
      </c>
      <c r="N44" s="28">
        <f>SUM(B44:M44)</f>
        <v>-12181.3099846137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-85480.22</v>
      </c>
      <c r="C48" s="28">
        <f aca="true" t="shared" si="16" ref="C48:M48">+C49+C52+C60+C61</f>
        <v>-81722.34</v>
      </c>
      <c r="D48" s="28">
        <f t="shared" si="16"/>
        <v>-72012.94</v>
      </c>
      <c r="E48" s="28">
        <f t="shared" si="16"/>
        <v>-14077.82</v>
      </c>
      <c r="F48" s="28">
        <f t="shared" si="16"/>
        <v>-55422.9</v>
      </c>
      <c r="G48" s="28">
        <f t="shared" si="16"/>
        <v>-93827.64</v>
      </c>
      <c r="H48" s="28">
        <f t="shared" si="16"/>
        <v>-107897.28</v>
      </c>
      <c r="I48" s="28">
        <f t="shared" si="16"/>
        <v>-62507.72</v>
      </c>
      <c r="J48" s="28">
        <f t="shared" si="16"/>
        <v>-74506.94</v>
      </c>
      <c r="K48" s="28">
        <f t="shared" si="16"/>
        <v>-65856.44</v>
      </c>
      <c r="L48" s="28">
        <f t="shared" si="16"/>
        <v>-29139.1</v>
      </c>
      <c r="M48" s="28">
        <f t="shared" si="16"/>
        <v>-18645.3</v>
      </c>
      <c r="N48" s="28">
        <f>+N49+N52+N60+N61</f>
        <v>-761096.64</v>
      </c>
    </row>
    <row r="49" spans="1:14" ht="18.75" customHeight="1">
      <c r="A49" s="17" t="s">
        <v>48</v>
      </c>
      <c r="B49" s="29">
        <f>B50+B51</f>
        <v>-85270.5</v>
      </c>
      <c r="C49" s="29">
        <f>C50+C51</f>
        <v>-81602.5</v>
      </c>
      <c r="D49" s="29">
        <f>D50+D51</f>
        <v>-71914.5</v>
      </c>
      <c r="E49" s="29">
        <f>E50+E51</f>
        <v>-13996.5</v>
      </c>
      <c r="F49" s="29">
        <f aca="true" t="shared" si="17" ref="F49:M49">F50+F51</f>
        <v>-55401.5</v>
      </c>
      <c r="G49" s="29">
        <f t="shared" si="17"/>
        <v>-93772</v>
      </c>
      <c r="H49" s="29">
        <f t="shared" si="17"/>
        <v>-107786</v>
      </c>
      <c r="I49" s="29">
        <f t="shared" si="17"/>
        <v>-62405</v>
      </c>
      <c r="J49" s="29">
        <f t="shared" si="17"/>
        <v>-74301.5</v>
      </c>
      <c r="K49" s="29">
        <f t="shared" si="17"/>
        <v>-65758</v>
      </c>
      <c r="L49" s="29">
        <f t="shared" si="17"/>
        <v>-29053.5</v>
      </c>
      <c r="M49" s="29">
        <f t="shared" si="17"/>
        <v>-18602.5</v>
      </c>
      <c r="N49" s="28">
        <f aca="true" t="shared" si="18" ref="N49:N61">SUM(B49:M49)</f>
        <v>-759864</v>
      </c>
    </row>
    <row r="50" spans="1:14" ht="18.75" customHeight="1">
      <c r="A50" s="13" t="s">
        <v>49</v>
      </c>
      <c r="B50" s="20">
        <f>ROUND(-B9*$D$3,2)</f>
        <v>-85270.5</v>
      </c>
      <c r="C50" s="20">
        <f>ROUND(-C9*$D$3,2)</f>
        <v>-81602.5</v>
      </c>
      <c r="D50" s="20">
        <f>ROUND(-D9*$D$3,2)</f>
        <v>-71914.5</v>
      </c>
      <c r="E50" s="20">
        <f>ROUND(-E9*$D$3,2)</f>
        <v>-13996.5</v>
      </c>
      <c r="F50" s="20">
        <f aca="true" t="shared" si="19" ref="F50:M50">ROUND(-F9*$D$3,2)</f>
        <v>-55401.5</v>
      </c>
      <c r="G50" s="20">
        <f t="shared" si="19"/>
        <v>-93772</v>
      </c>
      <c r="H50" s="20">
        <f t="shared" si="19"/>
        <v>-107786</v>
      </c>
      <c r="I50" s="20">
        <f t="shared" si="19"/>
        <v>-62405</v>
      </c>
      <c r="J50" s="20">
        <f t="shared" si="19"/>
        <v>-74301.5</v>
      </c>
      <c r="K50" s="20">
        <f t="shared" si="19"/>
        <v>-65758</v>
      </c>
      <c r="L50" s="20">
        <f t="shared" si="19"/>
        <v>-29053.5</v>
      </c>
      <c r="M50" s="20">
        <f t="shared" si="19"/>
        <v>-18602.5</v>
      </c>
      <c r="N50" s="50">
        <f t="shared" si="18"/>
        <v>-759864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385825.7996947416</v>
      </c>
      <c r="C63" s="32">
        <f t="shared" si="22"/>
        <v>244741.79231263968</v>
      </c>
      <c r="D63" s="32">
        <f t="shared" si="22"/>
        <v>291753.31151141284</v>
      </c>
      <c r="E63" s="32">
        <f t="shared" si="22"/>
        <v>73145.278540075</v>
      </c>
      <c r="F63" s="32">
        <f t="shared" si="22"/>
        <v>264327.5810407012</v>
      </c>
      <c r="G63" s="32">
        <f t="shared" si="22"/>
        <v>289539.3870249458</v>
      </c>
      <c r="H63" s="32">
        <f t="shared" si="22"/>
        <v>329400.26478750806</v>
      </c>
      <c r="I63" s="32">
        <f t="shared" si="22"/>
        <v>354682.1593381043</v>
      </c>
      <c r="J63" s="32">
        <f t="shared" si="22"/>
        <v>249569.07995985</v>
      </c>
      <c r="K63" s="32">
        <f t="shared" si="22"/>
        <v>354534.39163023967</v>
      </c>
      <c r="L63" s="32">
        <f t="shared" si="22"/>
        <v>133869.4865430688</v>
      </c>
      <c r="M63" s="32">
        <f t="shared" si="22"/>
        <v>67258.16617734928</v>
      </c>
      <c r="N63" s="32">
        <f>SUM(B63:M63)</f>
        <v>3038646.6985606356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385825.8</v>
      </c>
      <c r="C66" s="39">
        <f aca="true" t="shared" si="23" ref="C66:M66">SUM(C67:C80)</f>
        <v>244741.80000000002</v>
      </c>
      <c r="D66" s="39">
        <f t="shared" si="23"/>
        <v>291753.31</v>
      </c>
      <c r="E66" s="39">
        <f t="shared" si="23"/>
        <v>73145.28</v>
      </c>
      <c r="F66" s="39">
        <f t="shared" si="23"/>
        <v>264327.58</v>
      </c>
      <c r="G66" s="39">
        <f t="shared" si="23"/>
        <v>289539.39</v>
      </c>
      <c r="H66" s="39">
        <f t="shared" si="23"/>
        <v>329400.26</v>
      </c>
      <c r="I66" s="39">
        <f t="shared" si="23"/>
        <v>354682.16</v>
      </c>
      <c r="J66" s="39">
        <f t="shared" si="23"/>
        <v>249569.08</v>
      </c>
      <c r="K66" s="39">
        <f t="shared" si="23"/>
        <v>354534.39</v>
      </c>
      <c r="L66" s="39">
        <f t="shared" si="23"/>
        <v>133869.49</v>
      </c>
      <c r="M66" s="39">
        <f t="shared" si="23"/>
        <v>67258.17</v>
      </c>
      <c r="N66" s="32">
        <f>SUM(N67:N80)</f>
        <v>3038646.71</v>
      </c>
    </row>
    <row r="67" spans="1:14" ht="18.75" customHeight="1">
      <c r="A67" s="17" t="s">
        <v>91</v>
      </c>
      <c r="B67" s="39">
        <v>74779.74</v>
      </c>
      <c r="C67" s="39">
        <v>75626.57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150406.31</v>
      </c>
    </row>
    <row r="68" spans="1:14" ht="18.75" customHeight="1">
      <c r="A68" s="17" t="s">
        <v>92</v>
      </c>
      <c r="B68" s="39">
        <v>311046.06</v>
      </c>
      <c r="C68" s="39">
        <v>169115.23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480161.29000000004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291753.31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291753.31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73145.28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73145.28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264327.58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264327.58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289539.39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289539.39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255703.55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255703.55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73696.71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73696.71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354682.16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354682.16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249569.08</v>
      </c>
      <c r="K76" s="38">
        <v>0</v>
      </c>
      <c r="L76" s="38">
        <v>0</v>
      </c>
      <c r="M76" s="38">
        <v>0</v>
      </c>
      <c r="N76" s="32">
        <f t="shared" si="24"/>
        <v>249569.08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354534.39</v>
      </c>
      <c r="L77" s="38">
        <v>0</v>
      </c>
      <c r="M77" s="66"/>
      <c r="N77" s="29">
        <f t="shared" si="24"/>
        <v>354534.39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133869.49</v>
      </c>
      <c r="M78" s="38">
        <v>0</v>
      </c>
      <c r="N78" s="32">
        <f t="shared" si="24"/>
        <v>133869.49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67258.17</v>
      </c>
      <c r="N79" s="29">
        <f t="shared" si="24"/>
        <v>67258.17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2.0813675448807403</v>
      </c>
      <c r="C84" s="48">
        <v>2.0603252669166117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1.8099932577209026</v>
      </c>
      <c r="C85" s="48">
        <v>1.7367901257684757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1.671855313382249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2.1352043706260706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1.966146549429995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1.5590806856028672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1.8328574586787074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1.7915294204280647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1.7757370182817849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1.9945594532240891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1.9113104930244724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2.274877003224696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2.223347210636159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2016-01-08T11:55:06Z</dcterms:modified>
  <cp:category/>
  <cp:version/>
  <cp:contentType/>
  <cp:contentStatus/>
</cp:coreProperties>
</file>