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<sst xmlns="http://schemas.openxmlformats.org/spreadsheetml/2006/main" count="109" uniqueCount="107">
  <si>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</si>
  <si>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</si>
  <si>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</si>
  <si>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</si>
  <si>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</si>
  <si>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</si>
  <si>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</si>
  <si>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</si>
  <si>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</si>
  <si>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</si>
  <si>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</si>
  <si>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</si>
  <si>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</si>
  <si>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</si>
  <si>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</si>
  <si>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</si>
  <si>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</si>
  <si>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</si>
  <si>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</si>
  <si>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</si>
  <si>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</si>
  <si>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</si>
  <si>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</si>
  <si>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</si>
  <si>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</si>
  <si>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</si>
  <si>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</si>
  <si>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</si>
  <si>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</si>
  <si>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</si>
  <si>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</si>
  <si>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</si>
  <si>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</si>
  <si>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</si>
  <si>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</si>
  <si>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</si>
  <si>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</si>
  <si>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</si>
  <si>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</si>
  <si>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</si>
  <si>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</si>
  <si>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</si>
  <si>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</si>
  <si>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</si>
  <si>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</si>
  <si>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</si>
  <si>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</si>
  <si>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</si>
  <si>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</si>
  <si>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</si>
  <si>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</si>
  <si>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</si>
  <si>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</si>
  <si>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</si>
  <si>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</si>
  <si>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</si>
  <si>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</si>
  <si>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</si>
  <si>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</si>
  <si>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</si>
  <si>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</si>
  <si>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</si>
  <si>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</si>
  <si>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</si>
  <si>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</si>
  <si>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</si>
  <si>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</si>
  <si>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</si>
  <si>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</si>
  <si>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</si>
  <si>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</si>
  <si>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</si>
  <si>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</si>
  <si>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</si>
  <si>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</si>
  <si>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</si>
  <si>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</si>
  <si>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</si>
  <si>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</si>
  <si>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</si>
  <si>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</si>
  <si>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</si>
  <si>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</si>
  <si>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</si>
  <si>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</si>
  <si>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</si>
  <si>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</si>
  <si>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</si>
  <si>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</si>
  <si>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</si>
  <si>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</si>
  <si>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</si>
  <si>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</si>
  <si>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</si>
  <si>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</si>
  <si>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</si>
  <si>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</si>
  <si>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</si>
  <si>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</si>
  <si>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</si>
  <si>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</si>
  <si>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</si>
  <si>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</si>
  <si>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</si>
  <si>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</si>
  <si>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</si>
  <si>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25/12/15 - VENCIMENTO 05/01/16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</si>
</sst>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90" sqref="J90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131607</v>
      </c>
      <c r="C7" s="10">
        <f>C8+C20+C24</f>
        <v>81969</v>
      </c>
      <c r="D7" s="10">
        <f>D8+D20+D24</f>
        <v>105384</v>
      </c>
      <c r="E7" s="10">
        <f>E8+E20+E24</f>
        <v>16065</v>
      </c>
      <c r="F7" s="10">
        <f aca="true" t="shared" si="0" ref="F7:M7">F8+F20+F24</f>
        <v>80417</v>
      </c>
      <c r="G7" s="10">
        <f t="shared" si="0"/>
        <v>107859</v>
      </c>
      <c r="H7" s="10">
        <f t="shared" si="0"/>
        <v>105353</v>
      </c>
      <c r="I7" s="10">
        <f t="shared" si="0"/>
        <v>127626</v>
      </c>
      <c r="J7" s="10">
        <f t="shared" si="0"/>
        <v>83080</v>
      </c>
      <c r="K7" s="10">
        <f t="shared" si="0"/>
        <v>114694</v>
      </c>
      <c r="L7" s="10">
        <f t="shared" si="0"/>
        <v>37888</v>
      </c>
      <c r="M7" s="10">
        <f t="shared" si="0"/>
        <v>17907</v>
      </c>
      <c r="N7" s="10">
        <f>+N8+N20+N24</f>
        <v>1009849</v>
      </c>
    </row>
    <row r="8" spans="1:14" ht="18.75" customHeight="1">
      <c r="A8" s="11" t="s">
        <v>27</v>
      </c>
      <c r="B8" s="12">
        <f>+B9+B12+B16</f>
        <v>77732</v>
      </c>
      <c r="C8" s="12">
        <f>+C9+C12+C16</f>
        <v>50199</v>
      </c>
      <c r="D8" s="12">
        <f>+D9+D12+D16</f>
        <v>64596</v>
      </c>
      <c r="E8" s="12">
        <f>+E9+E12+E16</f>
        <v>9407</v>
      </c>
      <c r="F8" s="12">
        <f aca="true" t="shared" si="1" ref="F8:M8">+F9+F12+F16</f>
        <v>48415</v>
      </c>
      <c r="G8" s="12">
        <f t="shared" si="1"/>
        <v>67211</v>
      </c>
      <c r="H8" s="12">
        <f t="shared" si="1"/>
        <v>65553</v>
      </c>
      <c r="I8" s="12">
        <f t="shared" si="1"/>
        <v>75014</v>
      </c>
      <c r="J8" s="12">
        <f t="shared" si="1"/>
        <v>52021</v>
      </c>
      <c r="K8" s="12">
        <f t="shared" si="1"/>
        <v>67119</v>
      </c>
      <c r="L8" s="12">
        <f t="shared" si="1"/>
        <v>23666</v>
      </c>
      <c r="M8" s="12">
        <f t="shared" si="1"/>
        <v>11483</v>
      </c>
      <c r="N8" s="12">
        <f>SUM(B8:M8)</f>
        <v>612416</v>
      </c>
    </row>
    <row r="9" spans="1:14" ht="18.75" customHeight="1">
      <c r="A9" s="13" t="s">
        <v>4</v>
      </c>
      <c r="B9" s="14">
        <v>18956</v>
      </c>
      <c r="C9" s="14">
        <v>14191</v>
      </c>
      <c r="D9" s="14">
        <v>14541</v>
      </c>
      <c r="E9" s="14">
        <v>1757</v>
      </c>
      <c r="F9" s="14">
        <v>10399</v>
      </c>
      <c r="G9" s="14">
        <v>15471</v>
      </c>
      <c r="H9" s="14">
        <v>17797</v>
      </c>
      <c r="I9" s="14">
        <v>12974</v>
      </c>
      <c r="J9" s="14">
        <v>14167</v>
      </c>
      <c r="K9" s="14">
        <v>13434</v>
      </c>
      <c r="L9" s="14">
        <v>5789</v>
      </c>
      <c r="M9" s="14">
        <v>2801</v>
      </c>
      <c r="N9" s="12">
        <f aca="true" t="shared" si="2" ref="N9:N19">SUM(B9:M9)</f>
        <v>142277</v>
      </c>
    </row>
    <row r="10" spans="1:14" ht="18.75" customHeight="1">
      <c r="A10" s="15" t="s">
        <v>5</v>
      </c>
      <c r="B10" s="14">
        <f>+B9-B11</f>
        <v>18956</v>
      </c>
      <c r="C10" s="14">
        <f>+C9-C11</f>
        <v>14191</v>
      </c>
      <c r="D10" s="14">
        <f>+D9-D11</f>
        <v>14541</v>
      </c>
      <c r="E10" s="14">
        <f>+E9-E11</f>
        <v>1757</v>
      </c>
      <c r="F10" s="14">
        <f aca="true" t="shared" si="3" ref="F10:M10">+F9-F11</f>
        <v>10399</v>
      </c>
      <c r="G10" s="14">
        <f t="shared" si="3"/>
        <v>15471</v>
      </c>
      <c r="H10" s="14">
        <f t="shared" si="3"/>
        <v>17797</v>
      </c>
      <c r="I10" s="14">
        <f t="shared" si="3"/>
        <v>12974</v>
      </c>
      <c r="J10" s="14">
        <f t="shared" si="3"/>
        <v>14167</v>
      </c>
      <c r="K10" s="14">
        <f t="shared" si="3"/>
        <v>13434</v>
      </c>
      <c r="L10" s="14">
        <f t="shared" si="3"/>
        <v>5789</v>
      </c>
      <c r="M10" s="14">
        <f t="shared" si="3"/>
        <v>2801</v>
      </c>
      <c r="N10" s="12">
        <f t="shared" si="2"/>
        <v>142277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49686</v>
      </c>
      <c r="C12" s="14">
        <f>C13+C14+C15</f>
        <v>30824</v>
      </c>
      <c r="D12" s="14">
        <f>D13+D14+D15</f>
        <v>43679</v>
      </c>
      <c r="E12" s="14">
        <f>E13+E14+E15</f>
        <v>6630</v>
      </c>
      <c r="F12" s="14">
        <f aca="true" t="shared" si="4" ref="F12:M12">F13+F14+F15</f>
        <v>32845</v>
      </c>
      <c r="G12" s="14">
        <f t="shared" si="4"/>
        <v>45012</v>
      </c>
      <c r="H12" s="14">
        <f t="shared" si="4"/>
        <v>41564</v>
      </c>
      <c r="I12" s="14">
        <f t="shared" si="4"/>
        <v>53503</v>
      </c>
      <c r="J12" s="14">
        <f t="shared" si="4"/>
        <v>32675</v>
      </c>
      <c r="K12" s="14">
        <f t="shared" si="4"/>
        <v>46026</v>
      </c>
      <c r="L12" s="14">
        <f t="shared" si="4"/>
        <v>15761</v>
      </c>
      <c r="M12" s="14">
        <f t="shared" si="4"/>
        <v>7812</v>
      </c>
      <c r="N12" s="12">
        <f t="shared" si="2"/>
        <v>406017</v>
      </c>
    </row>
    <row r="13" spans="1:14" ht="18.75" customHeight="1">
      <c r="A13" s="15" t="s">
        <v>7</v>
      </c>
      <c r="B13" s="14">
        <v>26620</v>
      </c>
      <c r="C13" s="14">
        <v>17666</v>
      </c>
      <c r="D13" s="14">
        <v>23162</v>
      </c>
      <c r="E13" s="14">
        <v>3502</v>
      </c>
      <c r="F13" s="14">
        <v>18581</v>
      </c>
      <c r="G13" s="14">
        <v>25125</v>
      </c>
      <c r="H13" s="14">
        <v>24024</v>
      </c>
      <c r="I13" s="14">
        <v>30537</v>
      </c>
      <c r="J13" s="14">
        <v>17490</v>
      </c>
      <c r="K13" s="14">
        <v>24161</v>
      </c>
      <c r="L13" s="14">
        <v>8030</v>
      </c>
      <c r="M13" s="14">
        <v>3926</v>
      </c>
      <c r="N13" s="12">
        <f t="shared" si="2"/>
        <v>222824</v>
      </c>
    </row>
    <row r="14" spans="1:14" ht="18.75" customHeight="1">
      <c r="A14" s="15" t="s">
        <v>8</v>
      </c>
      <c r="B14" s="14">
        <v>22376</v>
      </c>
      <c r="C14" s="14">
        <v>12502</v>
      </c>
      <c r="D14" s="14">
        <v>19887</v>
      </c>
      <c r="E14" s="14">
        <v>2974</v>
      </c>
      <c r="F14" s="14">
        <v>13667</v>
      </c>
      <c r="G14" s="14">
        <v>18998</v>
      </c>
      <c r="H14" s="14">
        <v>16837</v>
      </c>
      <c r="I14" s="14">
        <v>22328</v>
      </c>
      <c r="J14" s="14">
        <v>14676</v>
      </c>
      <c r="K14" s="14">
        <v>21296</v>
      </c>
      <c r="L14" s="14">
        <v>7496</v>
      </c>
      <c r="M14" s="14">
        <v>3792</v>
      </c>
      <c r="N14" s="12">
        <f t="shared" si="2"/>
        <v>176829</v>
      </c>
    </row>
    <row r="15" spans="1:14" ht="18.75" customHeight="1">
      <c r="A15" s="15" t="s">
        <v>9</v>
      </c>
      <c r="B15" s="14">
        <v>690</v>
      </c>
      <c r="C15" s="14">
        <v>656</v>
      </c>
      <c r="D15" s="14">
        <v>630</v>
      </c>
      <c r="E15" s="14">
        <v>154</v>
      </c>
      <c r="F15" s="14">
        <v>597</v>
      </c>
      <c r="G15" s="14">
        <v>889</v>
      </c>
      <c r="H15" s="14">
        <v>703</v>
      </c>
      <c r="I15" s="14">
        <v>638</v>
      </c>
      <c r="J15" s="14">
        <v>509</v>
      </c>
      <c r="K15" s="14">
        <v>569</v>
      </c>
      <c r="L15" s="14">
        <v>235</v>
      </c>
      <c r="M15" s="14">
        <v>94</v>
      </c>
      <c r="N15" s="12">
        <f t="shared" si="2"/>
        <v>6364</v>
      </c>
    </row>
    <row r="16" spans="1:14" ht="18.75" customHeight="1">
      <c r="A16" s="16" t="s">
        <v>26</v>
      </c>
      <c r="B16" s="14">
        <f>B17+B18+B19</f>
        <v>9090</v>
      </c>
      <c r="C16" s="14">
        <f>C17+C18+C19</f>
        <v>5184</v>
      </c>
      <c r="D16" s="14">
        <f>D17+D18+D19</f>
        <v>6376</v>
      </c>
      <c r="E16" s="14">
        <f>E17+E18+E19</f>
        <v>1020</v>
      </c>
      <c r="F16" s="14">
        <f aca="true" t="shared" si="5" ref="F16:M16">F17+F18+F19</f>
        <v>5171</v>
      </c>
      <c r="G16" s="14">
        <f t="shared" si="5"/>
        <v>6728</v>
      </c>
      <c r="H16" s="14">
        <f t="shared" si="5"/>
        <v>6192</v>
      </c>
      <c r="I16" s="14">
        <f t="shared" si="5"/>
        <v>8537</v>
      </c>
      <c r="J16" s="14">
        <f t="shared" si="5"/>
        <v>5179</v>
      </c>
      <c r="K16" s="14">
        <f t="shared" si="5"/>
        <v>7659</v>
      </c>
      <c r="L16" s="14">
        <f t="shared" si="5"/>
        <v>2116</v>
      </c>
      <c r="M16" s="14">
        <f t="shared" si="5"/>
        <v>870</v>
      </c>
      <c r="N16" s="12">
        <f t="shared" si="2"/>
        <v>64122</v>
      </c>
    </row>
    <row r="17" spans="1:14" ht="18.75" customHeight="1">
      <c r="A17" s="15" t="s">
        <v>23</v>
      </c>
      <c r="B17" s="14">
        <v>2693</v>
      </c>
      <c r="C17" s="14">
        <v>1625</v>
      </c>
      <c r="D17" s="14">
        <v>1771</v>
      </c>
      <c r="E17" s="14">
        <v>313</v>
      </c>
      <c r="F17" s="14">
        <v>1597</v>
      </c>
      <c r="G17" s="14">
        <v>2090</v>
      </c>
      <c r="H17" s="14">
        <v>1897</v>
      </c>
      <c r="I17" s="14">
        <v>2608</v>
      </c>
      <c r="J17" s="14">
        <v>1659</v>
      </c>
      <c r="K17" s="14">
        <v>2362</v>
      </c>
      <c r="L17" s="14">
        <v>651</v>
      </c>
      <c r="M17" s="14">
        <v>255</v>
      </c>
      <c r="N17" s="12">
        <f t="shared" si="2"/>
        <v>19521</v>
      </c>
    </row>
    <row r="18" spans="1:14" ht="18.75" customHeight="1">
      <c r="A18" s="15" t="s">
        <v>24</v>
      </c>
      <c r="B18" s="14">
        <v>1009</v>
      </c>
      <c r="C18" s="14">
        <v>483</v>
      </c>
      <c r="D18" s="14">
        <v>1037</v>
      </c>
      <c r="E18" s="14">
        <v>150</v>
      </c>
      <c r="F18" s="14">
        <v>713</v>
      </c>
      <c r="G18" s="14">
        <v>889</v>
      </c>
      <c r="H18" s="14">
        <v>842</v>
      </c>
      <c r="I18" s="14">
        <v>1188</v>
      </c>
      <c r="J18" s="14">
        <v>772</v>
      </c>
      <c r="K18" s="14">
        <v>1401</v>
      </c>
      <c r="L18" s="14">
        <v>354</v>
      </c>
      <c r="M18" s="14">
        <v>148</v>
      </c>
      <c r="N18" s="12">
        <f t="shared" si="2"/>
        <v>8986</v>
      </c>
    </row>
    <row r="19" spans="1:14" ht="18.75" customHeight="1">
      <c r="A19" s="15" t="s">
        <v>25</v>
      </c>
      <c r="B19" s="14">
        <v>5388</v>
      </c>
      <c r="C19" s="14">
        <v>3076</v>
      </c>
      <c r="D19" s="14">
        <v>3568</v>
      </c>
      <c r="E19" s="14">
        <v>557</v>
      </c>
      <c r="F19" s="14">
        <v>2861</v>
      </c>
      <c r="G19" s="14">
        <v>3749</v>
      </c>
      <c r="H19" s="14">
        <v>3453</v>
      </c>
      <c r="I19" s="14">
        <v>4741</v>
      </c>
      <c r="J19" s="14">
        <v>2748</v>
      </c>
      <c r="K19" s="14">
        <v>3896</v>
      </c>
      <c r="L19" s="14">
        <v>1111</v>
      </c>
      <c r="M19" s="14">
        <v>467</v>
      </c>
      <c r="N19" s="12">
        <f t="shared" si="2"/>
        <v>35615</v>
      </c>
    </row>
    <row r="20" spans="1:14" ht="18.75" customHeight="1">
      <c r="A20" s="17" t="s">
        <v>10</v>
      </c>
      <c r="B20" s="18">
        <f>B21+B22+B23</f>
        <v>34376</v>
      </c>
      <c r="C20" s="18">
        <f>C21+C22+C23</f>
        <v>18287</v>
      </c>
      <c r="D20" s="18">
        <f>D21+D22+D23</f>
        <v>25135</v>
      </c>
      <c r="E20" s="18">
        <f>E21+E22+E23</f>
        <v>3873</v>
      </c>
      <c r="F20" s="18">
        <f aca="true" t="shared" si="6" ref="F20:M20">F21+F22+F23</f>
        <v>18046</v>
      </c>
      <c r="G20" s="18">
        <f t="shared" si="6"/>
        <v>22553</v>
      </c>
      <c r="H20" s="18">
        <f t="shared" si="6"/>
        <v>23238</v>
      </c>
      <c r="I20" s="18">
        <f t="shared" si="6"/>
        <v>36392</v>
      </c>
      <c r="J20" s="18">
        <f t="shared" si="6"/>
        <v>19521</v>
      </c>
      <c r="K20" s="18">
        <f t="shared" si="6"/>
        <v>34975</v>
      </c>
      <c r="L20" s="18">
        <f t="shared" si="6"/>
        <v>10446</v>
      </c>
      <c r="M20" s="18">
        <f t="shared" si="6"/>
        <v>4951</v>
      </c>
      <c r="N20" s="12">
        <f aca="true" t="shared" si="7" ref="N20:N26">SUM(B20:M20)</f>
        <v>251793</v>
      </c>
    </row>
    <row r="21" spans="1:14" ht="18.75" customHeight="1">
      <c r="A21" s="13" t="s">
        <v>11</v>
      </c>
      <c r="B21" s="14">
        <v>20750</v>
      </c>
      <c r="C21" s="14">
        <v>11903</v>
      </c>
      <c r="D21" s="14">
        <v>15342</v>
      </c>
      <c r="E21" s="14">
        <v>2396</v>
      </c>
      <c r="F21" s="14">
        <v>11007</v>
      </c>
      <c r="G21" s="14">
        <v>13645</v>
      </c>
      <c r="H21" s="14">
        <v>14344</v>
      </c>
      <c r="I21" s="14">
        <v>23115</v>
      </c>
      <c r="J21" s="14">
        <v>11631</v>
      </c>
      <c r="K21" s="14">
        <v>20316</v>
      </c>
      <c r="L21" s="14">
        <v>6177</v>
      </c>
      <c r="M21" s="14">
        <v>2996</v>
      </c>
      <c r="N21" s="12">
        <f t="shared" si="7"/>
        <v>153622</v>
      </c>
    </row>
    <row r="22" spans="1:14" ht="18.75" customHeight="1">
      <c r="A22" s="13" t="s">
        <v>12</v>
      </c>
      <c r="B22" s="14">
        <v>13280</v>
      </c>
      <c r="C22" s="14">
        <v>6111</v>
      </c>
      <c r="D22" s="14">
        <v>9465</v>
      </c>
      <c r="E22" s="14">
        <v>1415</v>
      </c>
      <c r="F22" s="14">
        <v>6771</v>
      </c>
      <c r="G22" s="14">
        <v>8506</v>
      </c>
      <c r="H22" s="14">
        <v>8593</v>
      </c>
      <c r="I22" s="14">
        <v>12932</v>
      </c>
      <c r="J22" s="14">
        <v>7642</v>
      </c>
      <c r="K22" s="14">
        <v>14348</v>
      </c>
      <c r="L22" s="14">
        <v>4162</v>
      </c>
      <c r="M22" s="14">
        <v>1903</v>
      </c>
      <c r="N22" s="12">
        <f t="shared" si="7"/>
        <v>95128</v>
      </c>
    </row>
    <row r="23" spans="1:14" ht="18.75" customHeight="1">
      <c r="A23" s="13" t="s">
        <v>13</v>
      </c>
      <c r="B23" s="14">
        <v>346</v>
      </c>
      <c r="C23" s="14">
        <v>273</v>
      </c>
      <c r="D23" s="14">
        <v>328</v>
      </c>
      <c r="E23" s="14">
        <v>62</v>
      </c>
      <c r="F23" s="14">
        <v>268</v>
      </c>
      <c r="G23" s="14">
        <v>402</v>
      </c>
      <c r="H23" s="14">
        <v>301</v>
      </c>
      <c r="I23" s="14">
        <v>345</v>
      </c>
      <c r="J23" s="14">
        <v>248</v>
      </c>
      <c r="K23" s="14">
        <v>311</v>
      </c>
      <c r="L23" s="14">
        <v>107</v>
      </c>
      <c r="M23" s="14">
        <v>52</v>
      </c>
      <c r="N23" s="12">
        <f t="shared" si="7"/>
        <v>3043</v>
      </c>
    </row>
    <row r="24" spans="1:14" ht="18.75" customHeight="1">
      <c r="A24" s="17" t="s">
        <v>14</v>
      </c>
      <c r="B24" s="14">
        <f>B25+B26</f>
        <v>19499</v>
      </c>
      <c r="C24" s="14">
        <f>C25+C26</f>
        <v>13483</v>
      </c>
      <c r="D24" s="14">
        <f>D25+D26</f>
        <v>15653</v>
      </c>
      <c r="E24" s="14">
        <f>E25+E26</f>
        <v>2785</v>
      </c>
      <c r="F24" s="14">
        <f aca="true" t="shared" si="8" ref="F24:M24">F25+F26</f>
        <v>13956</v>
      </c>
      <c r="G24" s="14">
        <f t="shared" si="8"/>
        <v>18095</v>
      </c>
      <c r="H24" s="14">
        <f t="shared" si="8"/>
        <v>16562</v>
      </c>
      <c r="I24" s="14">
        <f t="shared" si="8"/>
        <v>16220</v>
      </c>
      <c r="J24" s="14">
        <f t="shared" si="8"/>
        <v>11538</v>
      </c>
      <c r="K24" s="14">
        <f t="shared" si="8"/>
        <v>12600</v>
      </c>
      <c r="L24" s="14">
        <f t="shared" si="8"/>
        <v>3776</v>
      </c>
      <c r="M24" s="14">
        <f t="shared" si="8"/>
        <v>1473</v>
      </c>
      <c r="N24" s="12">
        <f t="shared" si="7"/>
        <v>145640</v>
      </c>
    </row>
    <row r="25" spans="1:14" ht="18.75" customHeight="1">
      <c r="A25" s="13" t="s">
        <v>15</v>
      </c>
      <c r="B25" s="14">
        <v>12479</v>
      </c>
      <c r="C25" s="14">
        <v>8629</v>
      </c>
      <c r="D25" s="14">
        <v>10018</v>
      </c>
      <c r="E25" s="14">
        <v>1782</v>
      </c>
      <c r="F25" s="14">
        <v>8932</v>
      </c>
      <c r="G25" s="14">
        <v>11581</v>
      </c>
      <c r="H25" s="14">
        <v>10600</v>
      </c>
      <c r="I25" s="14">
        <v>10381</v>
      </c>
      <c r="J25" s="14">
        <v>7384</v>
      </c>
      <c r="K25" s="14">
        <v>8064</v>
      </c>
      <c r="L25" s="14">
        <v>2417</v>
      </c>
      <c r="M25" s="14">
        <v>943</v>
      </c>
      <c r="N25" s="12">
        <f t="shared" si="7"/>
        <v>93210</v>
      </c>
    </row>
    <row r="26" spans="1:14" ht="18.75" customHeight="1">
      <c r="A26" s="13" t="s">
        <v>16</v>
      </c>
      <c r="B26" s="14">
        <v>7020</v>
      </c>
      <c r="C26" s="14">
        <v>4854</v>
      </c>
      <c r="D26" s="14">
        <v>5635</v>
      </c>
      <c r="E26" s="14">
        <v>1003</v>
      </c>
      <c r="F26" s="14">
        <v>5024</v>
      </c>
      <c r="G26" s="14">
        <v>6514</v>
      </c>
      <c r="H26" s="14">
        <v>5962</v>
      </c>
      <c r="I26" s="14">
        <v>5839</v>
      </c>
      <c r="J26" s="14">
        <v>4154</v>
      </c>
      <c r="K26" s="14">
        <v>4536</v>
      </c>
      <c r="L26" s="14">
        <v>1359</v>
      </c>
      <c r="M26" s="14">
        <v>530</v>
      </c>
      <c r="N26" s="12">
        <f t="shared" si="7"/>
        <v>52430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0.9815699233323456</v>
      </c>
      <c r="C32" s="23">
        <f aca="true" t="shared" si="9" ref="C32:M32">(((+C$8+C$20)*C$29)+(C$24*C$30))/C$7</f>
        <v>0.9978451939147728</v>
      </c>
      <c r="D32" s="23">
        <f t="shared" si="9"/>
        <v>0.9883980452440597</v>
      </c>
      <c r="E32" s="23">
        <f t="shared" si="9"/>
        <v>0.9851302832244009</v>
      </c>
      <c r="F32" s="23">
        <f t="shared" si="9"/>
        <v>0.9958175559894051</v>
      </c>
      <c r="G32" s="23">
        <f t="shared" si="9"/>
        <v>0.995671654660251</v>
      </c>
      <c r="H32" s="23">
        <f t="shared" si="9"/>
        <v>0.9979406167835753</v>
      </c>
      <c r="I32" s="23">
        <f t="shared" si="9"/>
        <v>0.9962635513139956</v>
      </c>
      <c r="J32" s="23">
        <f t="shared" si="9"/>
        <v>0.9936810423688013</v>
      </c>
      <c r="K32" s="23">
        <f t="shared" si="9"/>
        <v>0.9958913282298987</v>
      </c>
      <c r="L32" s="23">
        <f t="shared" si="9"/>
        <v>0.9961630067567568</v>
      </c>
      <c r="M32" s="23">
        <f t="shared" si="9"/>
        <v>0.9907212598425197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1.8494740495428057</v>
      </c>
      <c r="C35" s="26">
        <f>C32*C34</f>
        <v>1.8165771755218438</v>
      </c>
      <c r="D35" s="26">
        <f>D32*D34</f>
        <v>1.6673286625222044</v>
      </c>
      <c r="E35" s="26">
        <f>E32*E34</f>
        <v>2.125911151198257</v>
      </c>
      <c r="F35" s="26">
        <f aca="true" t="shared" si="10" ref="F35:M35">F32*F34</f>
        <v>1.9592710414091545</v>
      </c>
      <c r="G35" s="26">
        <f t="shared" si="10"/>
        <v>1.5534469156009236</v>
      </c>
      <c r="H35" s="26">
        <f t="shared" si="10"/>
        <v>1.8167508928544989</v>
      </c>
      <c r="I35" s="26">
        <f t="shared" si="10"/>
        <v>1.7705595833952328</v>
      </c>
      <c r="J35" s="26">
        <f t="shared" si="10"/>
        <v>1.9888526063011558</v>
      </c>
      <c r="K35" s="26">
        <f t="shared" si="10"/>
        <v>1.905837234833557</v>
      </c>
      <c r="L35" s="26">
        <f t="shared" si="10"/>
        <v>2.2641788980574327</v>
      </c>
      <c r="M35" s="26">
        <f t="shared" si="10"/>
        <v>2.2107944913385826</v>
      </c>
      <c r="N35" s="27"/>
    </row>
    <row r="36" spans="1:14" ht="18.75" customHeight="1">
      <c r="A36" s="57" t="s">
        <v>43</v>
      </c>
      <c r="B36" s="26">
        <v>-0.0060803757</v>
      </c>
      <c r="C36" s="26">
        <v>-0.0059870195</v>
      </c>
      <c r="D36" s="26">
        <v>-0.0054855576</v>
      </c>
      <c r="E36" s="26">
        <v>-0.0061879863</v>
      </c>
      <c r="F36" s="26">
        <v>-0.0063313727</v>
      </c>
      <c r="G36" s="26">
        <v>-0.0050779258</v>
      </c>
      <c r="H36" s="26">
        <v>-0.0055884503</v>
      </c>
      <c r="I36" s="26">
        <v>-0.0056669487</v>
      </c>
      <c r="J36" s="26">
        <v>-0.0063254694</v>
      </c>
      <c r="K36" s="26">
        <v>-0.0062245627</v>
      </c>
      <c r="L36" s="26">
        <v>-0.0073403188</v>
      </c>
      <c r="M36" s="26">
        <v>-0.007253588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245860.59123343014</v>
      </c>
      <c r="C42" s="65">
        <f aca="true" t="shared" si="12" ref="C42:M42">C43+C44+C45+C46</f>
        <v>150907.5044989545</v>
      </c>
      <c r="D42" s="65">
        <f t="shared" si="12"/>
        <v>187216.16376912157</v>
      </c>
      <c r="E42" s="65">
        <f t="shared" si="12"/>
        <v>34699.632644090496</v>
      </c>
      <c r="F42" s="65">
        <f t="shared" si="12"/>
        <v>159210.94933858406</v>
      </c>
      <c r="G42" s="65">
        <f t="shared" si="12"/>
        <v>169667.69087093783</v>
      </c>
      <c r="H42" s="65">
        <f t="shared" si="12"/>
        <v>193708.95681044413</v>
      </c>
      <c r="I42" s="65">
        <f t="shared" si="12"/>
        <v>227792.7873956138</v>
      </c>
      <c r="J42" s="65">
        <f t="shared" si="12"/>
        <v>166826.954533748</v>
      </c>
      <c r="K42" s="65">
        <f t="shared" si="12"/>
        <v>220476.41581768618</v>
      </c>
      <c r="L42" s="65">
        <f t="shared" si="12"/>
        <v>86778.2600909056</v>
      </c>
      <c r="M42" s="65">
        <f t="shared" si="12"/>
        <v>40177.846956084</v>
      </c>
      <c r="N42" s="65">
        <f>N43+N44+N45+N46</f>
        <v>1883323.7539596006</v>
      </c>
    </row>
    <row r="43" spans="1:14" ht="18.75" customHeight="1">
      <c r="A43" s="62" t="s">
        <v>86</v>
      </c>
      <c r="B43" s="59">
        <f aca="true" t="shared" si="13" ref="B43:H43">B35*B7</f>
        <v>243403.73123818004</v>
      </c>
      <c r="C43" s="59">
        <f t="shared" si="13"/>
        <v>148903.01450035002</v>
      </c>
      <c r="D43" s="59">
        <f t="shared" si="13"/>
        <v>175709.76377124</v>
      </c>
      <c r="E43" s="59">
        <f t="shared" si="13"/>
        <v>34152.762643999995</v>
      </c>
      <c r="F43" s="59">
        <f t="shared" si="13"/>
        <v>157558.69933699997</v>
      </c>
      <c r="G43" s="59">
        <f t="shared" si="13"/>
        <v>167553.23086980003</v>
      </c>
      <c r="H43" s="59">
        <f t="shared" si="13"/>
        <v>191400.15681490002</v>
      </c>
      <c r="I43" s="59">
        <f>I35*I7</f>
        <v>225969.43739039998</v>
      </c>
      <c r="J43" s="59">
        <f>J35*J7</f>
        <v>165233.8745315</v>
      </c>
      <c r="K43" s="59">
        <f>K35*K7</f>
        <v>218588.09581199999</v>
      </c>
      <c r="L43" s="59">
        <f>L35*L7</f>
        <v>85785.2100896</v>
      </c>
      <c r="M43" s="59">
        <f>M35*M7</f>
        <v>39588.6969564</v>
      </c>
      <c r="N43" s="61">
        <f>SUM(B43:M43)</f>
        <v>1853846.6739553702</v>
      </c>
    </row>
    <row r="44" spans="1:14" ht="18.75" customHeight="1">
      <c r="A44" s="62" t="s">
        <v>87</v>
      </c>
      <c r="B44" s="59">
        <f aca="true" t="shared" si="14" ref="B44:M44">B36*B7</f>
        <v>-800.2200047499</v>
      </c>
      <c r="C44" s="59">
        <f t="shared" si="14"/>
        <v>-490.7500013955</v>
      </c>
      <c r="D44" s="59">
        <f t="shared" si="14"/>
        <v>-578.0900021184</v>
      </c>
      <c r="E44" s="59">
        <f t="shared" si="14"/>
        <v>-99.4099999095</v>
      </c>
      <c r="F44" s="59">
        <f t="shared" si="14"/>
        <v>-509.1499984159</v>
      </c>
      <c r="G44" s="59">
        <f t="shared" si="14"/>
        <v>-547.6999988622</v>
      </c>
      <c r="H44" s="59">
        <f t="shared" si="14"/>
        <v>-588.7600044559</v>
      </c>
      <c r="I44" s="59">
        <f t="shared" si="14"/>
        <v>-723.2499947862</v>
      </c>
      <c r="J44" s="59">
        <f t="shared" si="14"/>
        <v>-525.519997752</v>
      </c>
      <c r="K44" s="59">
        <f t="shared" si="14"/>
        <v>-713.9199943138</v>
      </c>
      <c r="L44" s="59">
        <f t="shared" si="14"/>
        <v>-278.10999869439996</v>
      </c>
      <c r="M44" s="59">
        <f t="shared" si="14"/>
        <v>-129.890000316</v>
      </c>
      <c r="N44" s="28">
        <f>SUM(B44:M44)</f>
        <v>-5984.7699957697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9923.09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9923.09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-66555.72</v>
      </c>
      <c r="C48" s="28">
        <f aca="true" t="shared" si="16" ref="C48:M48">+C49+C52+C60+C61</f>
        <v>-49788.34</v>
      </c>
      <c r="D48" s="28">
        <f t="shared" si="16"/>
        <v>-50991.94</v>
      </c>
      <c r="E48" s="28">
        <f t="shared" si="16"/>
        <v>-6230.82</v>
      </c>
      <c r="F48" s="28">
        <f t="shared" si="16"/>
        <v>-36417.9</v>
      </c>
      <c r="G48" s="28">
        <f t="shared" si="16"/>
        <v>-54204.14</v>
      </c>
      <c r="H48" s="28">
        <f t="shared" si="16"/>
        <v>-62400.78</v>
      </c>
      <c r="I48" s="28">
        <f t="shared" si="16"/>
        <v>-45511.72</v>
      </c>
      <c r="J48" s="28">
        <f t="shared" si="16"/>
        <v>-49789.94</v>
      </c>
      <c r="K48" s="28">
        <f t="shared" si="16"/>
        <v>-47117.44</v>
      </c>
      <c r="L48" s="28">
        <f t="shared" si="16"/>
        <v>-20347.1</v>
      </c>
      <c r="M48" s="28">
        <f t="shared" si="16"/>
        <v>-9846.3</v>
      </c>
      <c r="N48" s="28">
        <f>+N49+N52+N60+N61</f>
        <v>-499202.14</v>
      </c>
    </row>
    <row r="49" spans="1:14" ht="18.75" customHeight="1">
      <c r="A49" s="17" t="s">
        <v>48</v>
      </c>
      <c r="B49" s="29">
        <f>B50+B51</f>
        <v>-66346</v>
      </c>
      <c r="C49" s="29">
        <f>C50+C51</f>
        <v>-49668.5</v>
      </c>
      <c r="D49" s="29">
        <f>D50+D51</f>
        <v>-50893.5</v>
      </c>
      <c r="E49" s="29">
        <f>E50+E51</f>
        <v>-6149.5</v>
      </c>
      <c r="F49" s="29">
        <f aca="true" t="shared" si="17" ref="F49:M49">F50+F51</f>
        <v>-36396.5</v>
      </c>
      <c r="G49" s="29">
        <f t="shared" si="17"/>
        <v>-54148.5</v>
      </c>
      <c r="H49" s="29">
        <f t="shared" si="17"/>
        <v>-62289.5</v>
      </c>
      <c r="I49" s="29">
        <f t="shared" si="17"/>
        <v>-45409</v>
      </c>
      <c r="J49" s="29">
        <f t="shared" si="17"/>
        <v>-49584.5</v>
      </c>
      <c r="K49" s="29">
        <f t="shared" si="17"/>
        <v>-47019</v>
      </c>
      <c r="L49" s="29">
        <f t="shared" si="17"/>
        <v>-20261.5</v>
      </c>
      <c r="M49" s="29">
        <f t="shared" si="17"/>
        <v>-9803.5</v>
      </c>
      <c r="N49" s="28">
        <f aca="true" t="shared" si="18" ref="N49:N61">SUM(B49:M49)</f>
        <v>-497969.5</v>
      </c>
    </row>
    <row r="50" spans="1:14" ht="18.75" customHeight="1">
      <c r="A50" s="13" t="s">
        <v>49</v>
      </c>
      <c r="B50" s="20">
        <f>ROUND(-B9*$D$3,2)</f>
        <v>-66346</v>
      </c>
      <c r="C50" s="20">
        <f>ROUND(-C9*$D$3,2)</f>
        <v>-49668.5</v>
      </c>
      <c r="D50" s="20">
        <f>ROUND(-D9*$D$3,2)</f>
        <v>-50893.5</v>
      </c>
      <c r="E50" s="20">
        <f>ROUND(-E9*$D$3,2)</f>
        <v>-6149.5</v>
      </c>
      <c r="F50" s="20">
        <f aca="true" t="shared" si="19" ref="F50:M50">ROUND(-F9*$D$3,2)</f>
        <v>-36396.5</v>
      </c>
      <c r="G50" s="20">
        <f t="shared" si="19"/>
        <v>-54148.5</v>
      </c>
      <c r="H50" s="20">
        <f t="shared" si="19"/>
        <v>-62289.5</v>
      </c>
      <c r="I50" s="20">
        <f t="shared" si="19"/>
        <v>-45409</v>
      </c>
      <c r="J50" s="20">
        <f t="shared" si="19"/>
        <v>-49584.5</v>
      </c>
      <c r="K50" s="20">
        <f t="shared" si="19"/>
        <v>-47019</v>
      </c>
      <c r="L50" s="20">
        <f t="shared" si="19"/>
        <v>-20261.5</v>
      </c>
      <c r="M50" s="20">
        <f t="shared" si="19"/>
        <v>-9803.5</v>
      </c>
      <c r="N50" s="50">
        <f t="shared" si="18"/>
        <v>-497969.5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179304.87123343014</v>
      </c>
      <c r="C63" s="32">
        <f t="shared" si="22"/>
        <v>101119.16449895452</v>
      </c>
      <c r="D63" s="32">
        <f t="shared" si="22"/>
        <v>136224.22376912157</v>
      </c>
      <c r="E63" s="32">
        <f t="shared" si="22"/>
        <v>28468.812644090496</v>
      </c>
      <c r="F63" s="32">
        <f t="shared" si="22"/>
        <v>122793.04933858407</v>
      </c>
      <c r="G63" s="32">
        <f t="shared" si="22"/>
        <v>115463.55087093783</v>
      </c>
      <c r="H63" s="32">
        <f t="shared" si="22"/>
        <v>131308.17681044413</v>
      </c>
      <c r="I63" s="32">
        <f t="shared" si="22"/>
        <v>182281.0673956138</v>
      </c>
      <c r="J63" s="32">
        <f t="shared" si="22"/>
        <v>117037.014533748</v>
      </c>
      <c r="K63" s="32">
        <f t="shared" si="22"/>
        <v>173358.97581768618</v>
      </c>
      <c r="L63" s="32">
        <f t="shared" si="22"/>
        <v>66431.16009090561</v>
      </c>
      <c r="M63" s="32">
        <f t="shared" si="22"/>
        <v>30331.546956084003</v>
      </c>
      <c r="N63" s="32">
        <f>SUM(B63:M63)</f>
        <v>1384121.6139596002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179304.87</v>
      </c>
      <c r="C66" s="39">
        <f aca="true" t="shared" si="23" ref="C66:M66">SUM(C67:C80)</f>
        <v>101119.16</v>
      </c>
      <c r="D66" s="39">
        <f t="shared" si="23"/>
        <v>136224.22</v>
      </c>
      <c r="E66" s="39">
        <f t="shared" si="23"/>
        <v>28468.81</v>
      </c>
      <c r="F66" s="39">
        <f t="shared" si="23"/>
        <v>122793.05</v>
      </c>
      <c r="G66" s="39">
        <f t="shared" si="23"/>
        <v>115463.65</v>
      </c>
      <c r="H66" s="39">
        <f t="shared" si="23"/>
        <v>131308.16999999998</v>
      </c>
      <c r="I66" s="39">
        <f t="shared" si="23"/>
        <v>182281.07</v>
      </c>
      <c r="J66" s="39">
        <f t="shared" si="23"/>
        <v>117037.01</v>
      </c>
      <c r="K66" s="39">
        <f t="shared" si="23"/>
        <v>173358.98</v>
      </c>
      <c r="L66" s="39">
        <f t="shared" si="23"/>
        <v>66431.16</v>
      </c>
      <c r="M66" s="39">
        <f t="shared" si="23"/>
        <v>30331.55</v>
      </c>
      <c r="N66" s="32">
        <f>SUM(N67:N80)</f>
        <v>1384121.7</v>
      </c>
    </row>
    <row r="67" spans="1:14" ht="18.75" customHeight="1">
      <c r="A67" s="17" t="s">
        <v>91</v>
      </c>
      <c r="B67" s="39">
        <v>34889.87</v>
      </c>
      <c r="C67" s="39">
        <v>30854.44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65744.31</v>
      </c>
    </row>
    <row r="68" spans="1:14" ht="18.75" customHeight="1">
      <c r="A68" s="17" t="s">
        <v>92</v>
      </c>
      <c r="B68" s="39">
        <v>144415</v>
      </c>
      <c r="C68" s="39">
        <v>70264.72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214679.72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136224.22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136224.22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28468.81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28468.81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122793.05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122793.05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115463.65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115463.65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103641.26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103641.26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27666.91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27666.91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182281.07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182281.07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117037.01</v>
      </c>
      <c r="K76" s="38">
        <v>0</v>
      </c>
      <c r="L76" s="38">
        <v>0</v>
      </c>
      <c r="M76" s="38">
        <v>0</v>
      </c>
      <c r="N76" s="32">
        <f t="shared" si="24"/>
        <v>117037.01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173358.98</v>
      </c>
      <c r="L77" s="38">
        <v>0</v>
      </c>
      <c r="M77" s="66"/>
      <c r="N77" s="29">
        <f t="shared" si="24"/>
        <v>173358.98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66431.16</v>
      </c>
      <c r="M78" s="38">
        <v>0</v>
      </c>
      <c r="N78" s="32">
        <f t="shared" si="24"/>
        <v>66431.16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30331.55</v>
      </c>
      <c r="N79" s="29">
        <f t="shared" si="24"/>
        <v>30331.55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2.0917791562861576</v>
      </c>
      <c r="C84" s="48">
        <v>2.103768423114392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1.8221573299638234</v>
      </c>
      <c r="C85" s="48">
        <v>1.7519085153601555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1.682352859723692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2.159952234303797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1.9798170702536038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1.573050842961068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1.8469627765856305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1.808694998513399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1.7848462491625043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2.00802785909663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1.9223012173059286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2.2903890437844594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2.243695033008544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2" ht="14.25"/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2016-01-08T11:53:46Z</dcterms:modified>
  <cp:category/>
  <cp:version/>
  <cp:contentType/>
  <cp:contentStatus/>
</cp:coreProperties>
</file>