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<sst xmlns="http://schemas.openxmlformats.org/spreadsheetml/2006/main" count="109" uniqueCount="107">
  <si>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</si>
  <si>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</si>
  <si>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</si>
  <si>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</si>
  <si>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</si>
  <si>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</si>
  <si>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</si>
  <si>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</si>
  <si>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</si>
  <si>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</si>
  <si>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</si>
  <si>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</si>
  <si>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</si>
  <si>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</si>
  <si>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</si>
  <si>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</si>
  <si>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</si>
  <si>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</si>
  <si>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</si>
  <si>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</si>
  <si>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</si>
  <si>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</si>
  <si>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</si>
  <si>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</si>
  <si>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</si>
  <si>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</si>
  <si>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</si>
  <si>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</si>
  <si>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</si>
  <si>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</si>
  <si>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</si>
  <si>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</si>
  <si>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</si>
  <si>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</si>
  <si>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</si>
  <si>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</si>
  <si>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</si>
  <si>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</si>
  <si>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</si>
  <si>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</si>
  <si>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</si>
  <si>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</si>
  <si>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</si>
  <si>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</si>
  <si>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</si>
  <si>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</si>
  <si>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</si>
  <si>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</si>
  <si>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</si>
  <si>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</si>
  <si>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</si>
  <si>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</si>
  <si>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</si>
  <si>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</si>
  <si>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</si>
  <si>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</si>
  <si>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</si>
  <si>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</si>
  <si>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</si>
  <si>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</si>
  <si>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</si>
  <si>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</si>
  <si>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</si>
  <si>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</si>
  <si>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</si>
  <si>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</si>
  <si>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</si>
  <si>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</si>
  <si>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</si>
  <si>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</si>
  <si>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</si>
  <si>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</si>
  <si>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</si>
  <si>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</si>
  <si>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</si>
  <si>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</si>
  <si>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</si>
  <si>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</si>
  <si>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</si>
  <si>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</si>
  <si>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</si>
  <si>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</si>
  <si>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</si>
  <si>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</si>
  <si>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</si>
  <si>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</si>
  <si>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</si>
  <si>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</si>
  <si>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</si>
  <si>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</si>
  <si>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</si>
  <si>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</si>
  <si>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</si>
  <si>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</si>
  <si>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</si>
  <si>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</si>
  <si>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</si>
  <si>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</si>
  <si>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</si>
  <si>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</si>
  <si>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</si>
  <si>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</si>
  <si>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</si>
  <si>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</si>
  <si>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</si>
  <si>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</si>
  <si>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23/12/15 - VENCIMENTO 04/01/16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</si>
</sst>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4" sqref="F14:G15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482075</v>
      </c>
      <c r="C7" s="10">
        <f>C8+C20+C24</f>
        <v>352867</v>
      </c>
      <c r="D7" s="10">
        <f>D8+D20+D24</f>
        <v>356724</v>
      </c>
      <c r="E7" s="10">
        <f>E8+E20+E24</f>
        <v>56225</v>
      </c>
      <c r="F7" s="10">
        <f aca="true" t="shared" si="0" ref="F7:M7">F8+F20+F24</f>
        <v>296051</v>
      </c>
      <c r="G7" s="10">
        <f t="shared" si="0"/>
        <v>280369</v>
      </c>
      <c r="H7" s="10">
        <f t="shared" si="0"/>
        <v>428449</v>
      </c>
      <c r="I7" s="10">
        <f t="shared" si="0"/>
        <v>404758</v>
      </c>
      <c r="J7" s="10">
        <f t="shared" si="0"/>
        <v>288431</v>
      </c>
      <c r="K7" s="10">
        <f t="shared" si="0"/>
        <v>354627</v>
      </c>
      <c r="L7" s="10">
        <f t="shared" si="0"/>
        <v>140635</v>
      </c>
      <c r="M7" s="10">
        <f t="shared" si="0"/>
        <v>82190</v>
      </c>
      <c r="N7" s="10">
        <f>+N8+N20+N24</f>
        <v>3523401</v>
      </c>
    </row>
    <row r="8" spans="1:14" ht="18.75" customHeight="1">
      <c r="A8" s="11" t="s">
        <v>27</v>
      </c>
      <c r="B8" s="12">
        <f>+B9+B12+B16</f>
        <v>270479</v>
      </c>
      <c r="C8" s="12">
        <f>+C9+C12+C16</f>
        <v>210297</v>
      </c>
      <c r="D8" s="12">
        <f>+D9+D12+D16</f>
        <v>228330</v>
      </c>
      <c r="E8" s="12">
        <f>+E9+E12+E16</f>
        <v>34012</v>
      </c>
      <c r="F8" s="12">
        <f aca="true" t="shared" si="1" ref="F8:M8">+F9+F12+F16</f>
        <v>178907</v>
      </c>
      <c r="G8" s="12">
        <f t="shared" si="1"/>
        <v>174974</v>
      </c>
      <c r="H8" s="12">
        <f t="shared" si="1"/>
        <v>253470</v>
      </c>
      <c r="I8" s="12">
        <f t="shared" si="1"/>
        <v>241030</v>
      </c>
      <c r="J8" s="12">
        <f t="shared" si="1"/>
        <v>174717</v>
      </c>
      <c r="K8" s="12">
        <f t="shared" si="1"/>
        <v>201961</v>
      </c>
      <c r="L8" s="12">
        <f t="shared" si="1"/>
        <v>85894</v>
      </c>
      <c r="M8" s="12">
        <f t="shared" si="1"/>
        <v>53419</v>
      </c>
      <c r="N8" s="12">
        <f>SUM(B8:M8)</f>
        <v>2107490</v>
      </c>
    </row>
    <row r="9" spans="1:14" ht="18.75" customHeight="1">
      <c r="A9" s="13" t="s">
        <v>4</v>
      </c>
      <c r="B9" s="14">
        <v>36202</v>
      </c>
      <c r="C9" s="14">
        <v>36731</v>
      </c>
      <c r="D9" s="14">
        <v>27952</v>
      </c>
      <c r="E9" s="14">
        <v>5028</v>
      </c>
      <c r="F9" s="14">
        <v>22738</v>
      </c>
      <c r="G9" s="14">
        <v>24797</v>
      </c>
      <c r="H9" s="14">
        <v>46002</v>
      </c>
      <c r="I9" s="14">
        <v>24572</v>
      </c>
      <c r="J9" s="14">
        <v>30579</v>
      </c>
      <c r="K9" s="14">
        <v>25500</v>
      </c>
      <c r="L9" s="14">
        <v>14371</v>
      </c>
      <c r="M9" s="14">
        <v>9746</v>
      </c>
      <c r="N9" s="12">
        <f aca="true" t="shared" si="2" ref="N9:N19">SUM(B9:M9)</f>
        <v>304218</v>
      </c>
    </row>
    <row r="10" spans="1:14" ht="18.75" customHeight="1">
      <c r="A10" s="15" t="s">
        <v>5</v>
      </c>
      <c r="B10" s="14">
        <f>+B9-B11</f>
        <v>36202</v>
      </c>
      <c r="C10" s="14">
        <f>+C9-C11</f>
        <v>36731</v>
      </c>
      <c r="D10" s="14">
        <f>+D9-D11</f>
        <v>27952</v>
      </c>
      <c r="E10" s="14">
        <f>+E9-E11</f>
        <v>5028</v>
      </c>
      <c r="F10" s="14">
        <f aca="true" t="shared" si="3" ref="F10:M10">+F9-F11</f>
        <v>22738</v>
      </c>
      <c r="G10" s="14">
        <f t="shared" si="3"/>
        <v>24797</v>
      </c>
      <c r="H10" s="14">
        <f t="shared" si="3"/>
        <v>46002</v>
      </c>
      <c r="I10" s="14">
        <f t="shared" si="3"/>
        <v>24572</v>
      </c>
      <c r="J10" s="14">
        <f t="shared" si="3"/>
        <v>30579</v>
      </c>
      <c r="K10" s="14">
        <f t="shared" si="3"/>
        <v>25500</v>
      </c>
      <c r="L10" s="14">
        <f t="shared" si="3"/>
        <v>14371</v>
      </c>
      <c r="M10" s="14">
        <f t="shared" si="3"/>
        <v>9746</v>
      </c>
      <c r="N10" s="12">
        <f t="shared" si="2"/>
        <v>304218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195164</v>
      </c>
      <c r="C12" s="14">
        <f>C13+C14+C15</f>
        <v>147293</v>
      </c>
      <c r="D12" s="14">
        <f>D13+D14+D15</f>
        <v>174782</v>
      </c>
      <c r="E12" s="14">
        <f>E13+E14+E15</f>
        <v>24876</v>
      </c>
      <c r="F12" s="14">
        <f aca="true" t="shared" si="4" ref="F12:M12">F13+F14+F15</f>
        <v>133721</v>
      </c>
      <c r="G12" s="14">
        <f t="shared" si="4"/>
        <v>128964</v>
      </c>
      <c r="H12" s="14">
        <f t="shared" si="4"/>
        <v>178433</v>
      </c>
      <c r="I12" s="14">
        <f t="shared" si="4"/>
        <v>185272</v>
      </c>
      <c r="J12" s="14">
        <f t="shared" si="4"/>
        <v>122548</v>
      </c>
      <c r="K12" s="14">
        <f t="shared" si="4"/>
        <v>148811</v>
      </c>
      <c r="L12" s="14">
        <f t="shared" si="4"/>
        <v>62683</v>
      </c>
      <c r="M12" s="14">
        <f t="shared" si="4"/>
        <v>38589</v>
      </c>
      <c r="N12" s="12">
        <f t="shared" si="2"/>
        <v>1541136</v>
      </c>
    </row>
    <row r="13" spans="1:14" ht="18.75" customHeight="1">
      <c r="A13" s="15" t="s">
        <v>7</v>
      </c>
      <c r="B13" s="14">
        <v>106034</v>
      </c>
      <c r="C13" s="14">
        <v>80420</v>
      </c>
      <c r="D13" s="14">
        <v>91917</v>
      </c>
      <c r="E13" s="14">
        <v>13474</v>
      </c>
      <c r="F13" s="14">
        <v>70959</v>
      </c>
      <c r="G13" s="14">
        <v>69348</v>
      </c>
      <c r="H13" s="14">
        <v>99721</v>
      </c>
      <c r="I13" s="14">
        <v>102518</v>
      </c>
      <c r="J13" s="14">
        <v>64456</v>
      </c>
      <c r="K13" s="14">
        <v>79215</v>
      </c>
      <c r="L13" s="14">
        <v>32876</v>
      </c>
      <c r="M13" s="14">
        <v>19377</v>
      </c>
      <c r="N13" s="12">
        <f t="shared" si="2"/>
        <v>830315</v>
      </c>
    </row>
    <row r="14" spans="1:14" ht="18.75" customHeight="1">
      <c r="A14" s="15" t="s">
        <v>8</v>
      </c>
      <c r="B14" s="14">
        <v>85608</v>
      </c>
      <c r="C14" s="14">
        <v>62990</v>
      </c>
      <c r="D14" s="14">
        <v>80037</v>
      </c>
      <c r="E14" s="14">
        <v>10668</v>
      </c>
      <c r="F14" s="14">
        <v>59679</v>
      </c>
      <c r="G14" s="14">
        <v>55508</v>
      </c>
      <c r="H14" s="14">
        <v>74825</v>
      </c>
      <c r="I14" s="14">
        <v>80172</v>
      </c>
      <c r="J14" s="14">
        <v>55609</v>
      </c>
      <c r="K14" s="14">
        <v>67170</v>
      </c>
      <c r="L14" s="14">
        <v>28694</v>
      </c>
      <c r="M14" s="14">
        <v>18612</v>
      </c>
      <c r="N14" s="12">
        <f t="shared" si="2"/>
        <v>679572</v>
      </c>
    </row>
    <row r="15" spans="1:14" ht="18.75" customHeight="1">
      <c r="A15" s="15" t="s">
        <v>9</v>
      </c>
      <c r="B15" s="14">
        <v>3522</v>
      </c>
      <c r="C15" s="14">
        <v>3883</v>
      </c>
      <c r="D15" s="14">
        <v>2828</v>
      </c>
      <c r="E15" s="14">
        <v>734</v>
      </c>
      <c r="F15" s="14">
        <v>3083</v>
      </c>
      <c r="G15" s="14">
        <v>4108</v>
      </c>
      <c r="H15" s="14">
        <v>3887</v>
      </c>
      <c r="I15" s="14">
        <v>2582</v>
      </c>
      <c r="J15" s="14">
        <v>2483</v>
      </c>
      <c r="K15" s="14">
        <v>2426</v>
      </c>
      <c r="L15" s="14">
        <v>1113</v>
      </c>
      <c r="M15" s="14">
        <v>600</v>
      </c>
      <c r="N15" s="12">
        <f t="shared" si="2"/>
        <v>31249</v>
      </c>
    </row>
    <row r="16" spans="1:14" ht="18.75" customHeight="1">
      <c r="A16" s="16" t="s">
        <v>26</v>
      </c>
      <c r="B16" s="14">
        <f>B17+B18+B19</f>
        <v>39113</v>
      </c>
      <c r="C16" s="14">
        <f>C17+C18+C19</f>
        <v>26273</v>
      </c>
      <c r="D16" s="14">
        <f>D17+D18+D19</f>
        <v>25596</v>
      </c>
      <c r="E16" s="14">
        <f>E17+E18+E19</f>
        <v>4108</v>
      </c>
      <c r="F16" s="14">
        <f aca="true" t="shared" si="5" ref="F16:M16">F17+F18+F19</f>
        <v>22448</v>
      </c>
      <c r="G16" s="14">
        <f t="shared" si="5"/>
        <v>21213</v>
      </c>
      <c r="H16" s="14">
        <f t="shared" si="5"/>
        <v>29035</v>
      </c>
      <c r="I16" s="14">
        <f t="shared" si="5"/>
        <v>31186</v>
      </c>
      <c r="J16" s="14">
        <f t="shared" si="5"/>
        <v>21590</v>
      </c>
      <c r="K16" s="14">
        <f t="shared" si="5"/>
        <v>27650</v>
      </c>
      <c r="L16" s="14">
        <f t="shared" si="5"/>
        <v>8840</v>
      </c>
      <c r="M16" s="14">
        <f t="shared" si="5"/>
        <v>5084</v>
      </c>
      <c r="N16" s="12">
        <f t="shared" si="2"/>
        <v>262136</v>
      </c>
    </row>
    <row r="17" spans="1:14" ht="18.75" customHeight="1">
      <c r="A17" s="15" t="s">
        <v>23</v>
      </c>
      <c r="B17" s="14">
        <v>8293</v>
      </c>
      <c r="C17" s="14">
        <v>6085</v>
      </c>
      <c r="D17" s="14">
        <v>5421</v>
      </c>
      <c r="E17" s="14">
        <v>853</v>
      </c>
      <c r="F17" s="14">
        <v>5071</v>
      </c>
      <c r="G17" s="14">
        <v>5040</v>
      </c>
      <c r="H17" s="14">
        <v>6712</v>
      </c>
      <c r="I17" s="14">
        <v>7630</v>
      </c>
      <c r="J17" s="14">
        <v>5352</v>
      </c>
      <c r="K17" s="14">
        <v>6566</v>
      </c>
      <c r="L17" s="14">
        <v>2246</v>
      </c>
      <c r="M17" s="14">
        <v>1089</v>
      </c>
      <c r="N17" s="12">
        <f t="shared" si="2"/>
        <v>60358</v>
      </c>
    </row>
    <row r="18" spans="1:14" ht="18.75" customHeight="1">
      <c r="A18" s="15" t="s">
        <v>24</v>
      </c>
      <c r="B18" s="14">
        <v>4223</v>
      </c>
      <c r="C18" s="14">
        <v>2016</v>
      </c>
      <c r="D18" s="14">
        <v>3711</v>
      </c>
      <c r="E18" s="14">
        <v>422</v>
      </c>
      <c r="F18" s="14">
        <v>2566</v>
      </c>
      <c r="G18" s="14">
        <v>2311</v>
      </c>
      <c r="H18" s="14">
        <v>3703</v>
      </c>
      <c r="I18" s="14">
        <v>4053</v>
      </c>
      <c r="J18" s="14">
        <v>2785</v>
      </c>
      <c r="K18" s="14">
        <v>4171</v>
      </c>
      <c r="L18" s="14">
        <v>1254</v>
      </c>
      <c r="M18" s="14">
        <v>625</v>
      </c>
      <c r="N18" s="12">
        <f t="shared" si="2"/>
        <v>31840</v>
      </c>
    </row>
    <row r="19" spans="1:14" ht="18.75" customHeight="1">
      <c r="A19" s="15" t="s">
        <v>25</v>
      </c>
      <c r="B19" s="14">
        <v>26597</v>
      </c>
      <c r="C19" s="14">
        <v>18172</v>
      </c>
      <c r="D19" s="14">
        <v>16464</v>
      </c>
      <c r="E19" s="14">
        <v>2833</v>
      </c>
      <c r="F19" s="14">
        <v>14811</v>
      </c>
      <c r="G19" s="14">
        <v>13862</v>
      </c>
      <c r="H19" s="14">
        <v>18620</v>
      </c>
      <c r="I19" s="14">
        <v>19503</v>
      </c>
      <c r="J19" s="14">
        <v>13453</v>
      </c>
      <c r="K19" s="14">
        <v>16913</v>
      </c>
      <c r="L19" s="14">
        <v>5340</v>
      </c>
      <c r="M19" s="14">
        <v>3370</v>
      </c>
      <c r="N19" s="12">
        <f t="shared" si="2"/>
        <v>169938</v>
      </c>
    </row>
    <row r="20" spans="1:14" ht="18.75" customHeight="1">
      <c r="A20" s="17" t="s">
        <v>10</v>
      </c>
      <c r="B20" s="18">
        <f>B21+B22+B23</f>
        <v>145105</v>
      </c>
      <c r="C20" s="18">
        <f>C21+C22+C23</f>
        <v>87892</v>
      </c>
      <c r="D20" s="18">
        <f>D21+D22+D23</f>
        <v>79776</v>
      </c>
      <c r="E20" s="18">
        <f>E21+E22+E23</f>
        <v>12441</v>
      </c>
      <c r="F20" s="18">
        <f aca="true" t="shared" si="6" ref="F20:M20">F21+F22+F23</f>
        <v>68035</v>
      </c>
      <c r="G20" s="18">
        <f t="shared" si="6"/>
        <v>63609</v>
      </c>
      <c r="H20" s="18">
        <f t="shared" si="6"/>
        <v>111000</v>
      </c>
      <c r="I20" s="18">
        <f t="shared" si="6"/>
        <v>115150</v>
      </c>
      <c r="J20" s="18">
        <f t="shared" si="6"/>
        <v>73826</v>
      </c>
      <c r="K20" s="18">
        <f t="shared" si="6"/>
        <v>113164</v>
      </c>
      <c r="L20" s="18">
        <f t="shared" si="6"/>
        <v>41671</v>
      </c>
      <c r="M20" s="18">
        <f t="shared" si="6"/>
        <v>22557</v>
      </c>
      <c r="N20" s="12">
        <f aca="true" t="shared" si="7" ref="N20:N26">SUM(B20:M20)</f>
        <v>934226</v>
      </c>
    </row>
    <row r="21" spans="1:14" ht="18.75" customHeight="1">
      <c r="A21" s="13" t="s">
        <v>11</v>
      </c>
      <c r="B21" s="14">
        <v>87217</v>
      </c>
      <c r="C21" s="14">
        <v>55842</v>
      </c>
      <c r="D21" s="14">
        <v>51405</v>
      </c>
      <c r="E21" s="14">
        <v>7986</v>
      </c>
      <c r="F21" s="14">
        <v>43369</v>
      </c>
      <c r="G21" s="14">
        <v>40646</v>
      </c>
      <c r="H21" s="14">
        <v>71140</v>
      </c>
      <c r="I21" s="14">
        <v>72494</v>
      </c>
      <c r="J21" s="14">
        <v>44881</v>
      </c>
      <c r="K21" s="14">
        <v>66479</v>
      </c>
      <c r="L21" s="14">
        <v>24469</v>
      </c>
      <c r="M21" s="14">
        <v>12910</v>
      </c>
      <c r="N21" s="12">
        <f t="shared" si="7"/>
        <v>578838</v>
      </c>
    </row>
    <row r="22" spans="1:14" ht="18.75" customHeight="1">
      <c r="A22" s="13" t="s">
        <v>12</v>
      </c>
      <c r="B22" s="14">
        <v>55701</v>
      </c>
      <c r="C22" s="14">
        <v>30259</v>
      </c>
      <c r="D22" s="14">
        <v>27234</v>
      </c>
      <c r="E22" s="14">
        <v>4206</v>
      </c>
      <c r="F22" s="14">
        <v>23418</v>
      </c>
      <c r="G22" s="14">
        <v>21419</v>
      </c>
      <c r="H22" s="14">
        <v>38068</v>
      </c>
      <c r="I22" s="14">
        <v>41304</v>
      </c>
      <c r="J22" s="14">
        <v>27694</v>
      </c>
      <c r="K22" s="14">
        <v>45162</v>
      </c>
      <c r="L22" s="14">
        <v>16648</v>
      </c>
      <c r="M22" s="14">
        <v>9340</v>
      </c>
      <c r="N22" s="12">
        <f t="shared" si="7"/>
        <v>340453</v>
      </c>
    </row>
    <row r="23" spans="1:14" ht="18.75" customHeight="1">
      <c r="A23" s="13" t="s">
        <v>13</v>
      </c>
      <c r="B23" s="14">
        <v>2187</v>
      </c>
      <c r="C23" s="14">
        <v>1791</v>
      </c>
      <c r="D23" s="14">
        <v>1137</v>
      </c>
      <c r="E23" s="14">
        <v>249</v>
      </c>
      <c r="F23" s="14">
        <v>1248</v>
      </c>
      <c r="G23" s="14">
        <v>1544</v>
      </c>
      <c r="H23" s="14">
        <v>1792</v>
      </c>
      <c r="I23" s="14">
        <v>1352</v>
      </c>
      <c r="J23" s="14">
        <v>1251</v>
      </c>
      <c r="K23" s="14">
        <v>1523</v>
      </c>
      <c r="L23" s="14">
        <v>554</v>
      </c>
      <c r="M23" s="14">
        <v>307</v>
      </c>
      <c r="N23" s="12">
        <f t="shared" si="7"/>
        <v>14935</v>
      </c>
    </row>
    <row r="24" spans="1:14" ht="18.75" customHeight="1">
      <c r="A24" s="17" t="s">
        <v>14</v>
      </c>
      <c r="B24" s="14">
        <f>B25+B26</f>
        <v>66491</v>
      </c>
      <c r="C24" s="14">
        <f>C25+C26</f>
        <v>54678</v>
      </c>
      <c r="D24" s="14">
        <f>D25+D26</f>
        <v>48618</v>
      </c>
      <c r="E24" s="14">
        <f>E25+E26</f>
        <v>9772</v>
      </c>
      <c r="F24" s="14">
        <f aca="true" t="shared" si="8" ref="F24:M24">F25+F26</f>
        <v>49109</v>
      </c>
      <c r="G24" s="14">
        <f t="shared" si="8"/>
        <v>41786</v>
      </c>
      <c r="H24" s="14">
        <f t="shared" si="8"/>
        <v>63979</v>
      </c>
      <c r="I24" s="14">
        <f t="shared" si="8"/>
        <v>48578</v>
      </c>
      <c r="J24" s="14">
        <f t="shared" si="8"/>
        <v>39888</v>
      </c>
      <c r="K24" s="14">
        <f t="shared" si="8"/>
        <v>39502</v>
      </c>
      <c r="L24" s="14">
        <f t="shared" si="8"/>
        <v>13070</v>
      </c>
      <c r="M24" s="14">
        <f t="shared" si="8"/>
        <v>6214</v>
      </c>
      <c r="N24" s="12">
        <f t="shared" si="7"/>
        <v>481685</v>
      </c>
    </row>
    <row r="25" spans="1:14" ht="18.75" customHeight="1">
      <c r="A25" s="13" t="s">
        <v>15</v>
      </c>
      <c r="B25" s="14">
        <v>42554</v>
      </c>
      <c r="C25" s="14">
        <v>34994</v>
      </c>
      <c r="D25" s="14">
        <v>31116</v>
      </c>
      <c r="E25" s="14">
        <v>6254</v>
      </c>
      <c r="F25" s="14">
        <v>31430</v>
      </c>
      <c r="G25" s="14">
        <v>26743</v>
      </c>
      <c r="H25" s="14">
        <v>40947</v>
      </c>
      <c r="I25" s="14">
        <v>31090</v>
      </c>
      <c r="J25" s="14">
        <v>25528</v>
      </c>
      <c r="K25" s="14">
        <v>25281</v>
      </c>
      <c r="L25" s="14">
        <v>8365</v>
      </c>
      <c r="M25" s="14">
        <v>3977</v>
      </c>
      <c r="N25" s="12">
        <f t="shared" si="7"/>
        <v>308279</v>
      </c>
    </row>
    <row r="26" spans="1:14" ht="18.75" customHeight="1">
      <c r="A26" s="13" t="s">
        <v>16</v>
      </c>
      <c r="B26" s="14">
        <v>23937</v>
      </c>
      <c r="C26" s="14">
        <v>19684</v>
      </c>
      <c r="D26" s="14">
        <v>17502</v>
      </c>
      <c r="E26" s="14">
        <v>3518</v>
      </c>
      <c r="F26" s="14">
        <v>17679</v>
      </c>
      <c r="G26" s="14">
        <v>15043</v>
      </c>
      <c r="H26" s="14">
        <v>23032</v>
      </c>
      <c r="I26" s="14">
        <v>17488</v>
      </c>
      <c r="J26" s="14">
        <v>14360</v>
      </c>
      <c r="K26" s="14">
        <v>14221</v>
      </c>
      <c r="L26" s="14">
        <v>4705</v>
      </c>
      <c r="M26" s="14">
        <v>2237</v>
      </c>
      <c r="N26" s="12">
        <f t="shared" si="7"/>
        <v>173406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0.9819311885080122</v>
      </c>
      <c r="C32" s="23">
        <f aca="true" t="shared" si="9" ref="C32:M32">(((+C$8+C$20)*C$29)+(C$24*C$30))/C$7</f>
        <v>0.9979701082844245</v>
      </c>
      <c r="D32" s="23">
        <f t="shared" si="9"/>
        <v>0.9890493591684326</v>
      </c>
      <c r="E32" s="23">
        <f t="shared" si="9"/>
        <v>0.9851234539795465</v>
      </c>
      <c r="F32" s="23">
        <f t="shared" si="9"/>
        <v>0.9960022871059379</v>
      </c>
      <c r="G32" s="23">
        <f t="shared" si="9"/>
        <v>0.9961547860141455</v>
      </c>
      <c r="H32" s="23">
        <f t="shared" si="9"/>
        <v>0.9980438164168898</v>
      </c>
      <c r="I32" s="23">
        <f t="shared" si="9"/>
        <v>0.9964714886425964</v>
      </c>
      <c r="J32" s="23">
        <f t="shared" si="9"/>
        <v>0.9937076666516429</v>
      </c>
      <c r="K32" s="23">
        <f t="shared" si="9"/>
        <v>0.995834003615066</v>
      </c>
      <c r="L32" s="23">
        <f t="shared" si="9"/>
        <v>0.9964219788815017</v>
      </c>
      <c r="M32" s="23">
        <f t="shared" si="9"/>
        <v>0.9914717216206352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1.8501547453867966</v>
      </c>
      <c r="C35" s="26">
        <f>C32*C34</f>
        <v>1.8168045821317946</v>
      </c>
      <c r="D35" s="26">
        <f>D32*D34</f>
        <v>1.668427363981229</v>
      </c>
      <c r="E35" s="26">
        <f>E32*E34</f>
        <v>2.1258964136878613</v>
      </c>
      <c r="F35" s="26">
        <f aca="true" t="shared" si="10" ref="F35:M35">F32*F34</f>
        <v>1.9596344998809327</v>
      </c>
      <c r="G35" s="26">
        <f t="shared" si="10"/>
        <v>1.55420069713927</v>
      </c>
      <c r="H35" s="26">
        <f t="shared" si="10"/>
        <v>1.8169387677869477</v>
      </c>
      <c r="I35" s="26">
        <f t="shared" si="10"/>
        <v>1.7709291296156222</v>
      </c>
      <c r="J35" s="26">
        <f t="shared" si="10"/>
        <v>1.9889058948032634</v>
      </c>
      <c r="K35" s="26">
        <f t="shared" si="10"/>
        <v>1.9057275327181518</v>
      </c>
      <c r="L35" s="26">
        <f t="shared" si="10"/>
        <v>2.264767515799765</v>
      </c>
      <c r="M35" s="26">
        <f t="shared" si="10"/>
        <v>2.2124691467964475</v>
      </c>
      <c r="N35" s="27"/>
    </row>
    <row r="36" spans="1:14" ht="18.75" customHeight="1">
      <c r="A36" s="57" t="s">
        <v>43</v>
      </c>
      <c r="B36" s="26">
        <v>-0.006082622</v>
      </c>
      <c r="C36" s="26">
        <v>-0.0059878084</v>
      </c>
      <c r="D36" s="26">
        <v>-0.0054891737</v>
      </c>
      <c r="E36" s="26">
        <v>-0.0061881725</v>
      </c>
      <c r="F36" s="26">
        <v>-0.0063325238</v>
      </c>
      <c r="G36" s="26">
        <v>-0.0050803762</v>
      </c>
      <c r="H36" s="26">
        <v>-0.0055890433</v>
      </c>
      <c r="I36" s="26">
        <v>-0.0056681276</v>
      </c>
      <c r="J36" s="26">
        <v>-0.0063256377</v>
      </c>
      <c r="K36" s="26">
        <v>-0.0062242018</v>
      </c>
      <c r="L36" s="26">
        <v>-0.0073421979</v>
      </c>
      <c r="M36" s="26">
        <v>-0.0072590339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892238.14888169</v>
      </c>
      <c r="C42" s="65">
        <f aca="true" t="shared" si="12" ref="C42:M42">C43+C44+C45+C46</f>
        <v>641472.7224964171</v>
      </c>
      <c r="D42" s="65">
        <f t="shared" si="12"/>
        <v>605294.4529898812</v>
      </c>
      <c r="E42" s="65">
        <f t="shared" si="12"/>
        <v>119826.8758607875</v>
      </c>
      <c r="F42" s="65">
        <f t="shared" si="12"/>
        <v>580438.4033207363</v>
      </c>
      <c r="G42" s="65">
        <f t="shared" si="12"/>
        <v>436987.47526142217</v>
      </c>
      <c r="H42" s="65">
        <f t="shared" si="12"/>
        <v>778968.5381067083</v>
      </c>
      <c r="I42" s="65">
        <f t="shared" si="12"/>
        <v>717050.1126538393</v>
      </c>
      <c r="J42" s="65">
        <f t="shared" si="12"/>
        <v>573956.2061365513</v>
      </c>
      <c r="K42" s="65">
        <f t="shared" si="12"/>
        <v>676217.4077335114</v>
      </c>
      <c r="L42" s="65">
        <f t="shared" si="12"/>
        <v>318744.1695828334</v>
      </c>
      <c r="M42" s="65">
        <f t="shared" si="12"/>
        <v>181965.259178959</v>
      </c>
      <c r="N42" s="65">
        <f>N43+N44+N45+N46</f>
        <v>6523159.772203336</v>
      </c>
    </row>
    <row r="43" spans="1:14" ht="18.75" customHeight="1">
      <c r="A43" s="62" t="s">
        <v>86</v>
      </c>
      <c r="B43" s="59">
        <f aca="true" t="shared" si="13" ref="B43:H43">B35*B7</f>
        <v>891913.34888234</v>
      </c>
      <c r="C43" s="59">
        <f t="shared" si="13"/>
        <v>641090.3824830999</v>
      </c>
      <c r="D43" s="59">
        <f t="shared" si="13"/>
        <v>595168.08298884</v>
      </c>
      <c r="E43" s="59">
        <f t="shared" si="13"/>
        <v>119528.5258596</v>
      </c>
      <c r="F43" s="59">
        <f t="shared" si="13"/>
        <v>580151.75332425</v>
      </c>
      <c r="G43" s="59">
        <f t="shared" si="13"/>
        <v>435749.69525623997</v>
      </c>
      <c r="H43" s="59">
        <f t="shared" si="13"/>
        <v>778465.5981195499</v>
      </c>
      <c r="I43" s="59">
        <f>I35*I7</f>
        <v>716797.73264496</v>
      </c>
      <c r="J43" s="59">
        <f>J35*J7</f>
        <v>573662.1161440001</v>
      </c>
      <c r="K43" s="59">
        <f>K35*K7</f>
        <v>675822.43774524</v>
      </c>
      <c r="L43" s="59">
        <f>L35*L7</f>
        <v>318505.57958449994</v>
      </c>
      <c r="M43" s="59">
        <f>M35*M7</f>
        <v>181842.8391752</v>
      </c>
      <c r="N43" s="61">
        <f>SUM(B43:M43)</f>
        <v>6508698.092207819</v>
      </c>
    </row>
    <row r="44" spans="1:14" ht="18.75" customHeight="1">
      <c r="A44" s="62" t="s">
        <v>87</v>
      </c>
      <c r="B44" s="59">
        <f aca="true" t="shared" si="14" ref="B44:M44">B36*B7</f>
        <v>-2932.28000065</v>
      </c>
      <c r="C44" s="59">
        <f t="shared" si="14"/>
        <v>-2112.8999866828</v>
      </c>
      <c r="D44" s="59">
        <f t="shared" si="14"/>
        <v>-1958.1199989588</v>
      </c>
      <c r="E44" s="59">
        <f t="shared" si="14"/>
        <v>-347.9299988125</v>
      </c>
      <c r="F44" s="59">
        <f t="shared" si="14"/>
        <v>-1874.7500035138</v>
      </c>
      <c r="G44" s="59">
        <f t="shared" si="14"/>
        <v>-1424.3799948178</v>
      </c>
      <c r="H44" s="59">
        <f t="shared" si="14"/>
        <v>-2394.6200128417</v>
      </c>
      <c r="I44" s="59">
        <f t="shared" si="14"/>
        <v>-2294.2199911208</v>
      </c>
      <c r="J44" s="59">
        <f t="shared" si="14"/>
        <v>-1824.5100074487</v>
      </c>
      <c r="K44" s="59">
        <f t="shared" si="14"/>
        <v>-2207.2700117286</v>
      </c>
      <c r="L44" s="59">
        <f t="shared" si="14"/>
        <v>-1032.5700016665</v>
      </c>
      <c r="M44" s="59">
        <f t="shared" si="14"/>
        <v>-596.619996241</v>
      </c>
      <c r="N44" s="28">
        <f>SUM(B44:M44)</f>
        <v>-21000.170004483003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9923.09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9923.09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-126916.72</v>
      </c>
      <c r="C48" s="28">
        <f aca="true" t="shared" si="16" ref="C48:M48">+C49+C52+C60+C61</f>
        <v>-128678.34</v>
      </c>
      <c r="D48" s="28">
        <f t="shared" si="16"/>
        <v>-97930.44</v>
      </c>
      <c r="E48" s="28">
        <f t="shared" si="16"/>
        <v>-42679.32</v>
      </c>
      <c r="F48" s="28">
        <f t="shared" si="16"/>
        <v>-79604.4</v>
      </c>
      <c r="G48" s="28">
        <f t="shared" si="16"/>
        <v>-86845.14</v>
      </c>
      <c r="H48" s="28">
        <f t="shared" si="16"/>
        <v>-161118.28</v>
      </c>
      <c r="I48" s="28">
        <f t="shared" si="16"/>
        <v>-86104.72</v>
      </c>
      <c r="J48" s="28">
        <f t="shared" si="16"/>
        <v>-107231.94</v>
      </c>
      <c r="K48" s="28">
        <f t="shared" si="16"/>
        <v>-89348.44</v>
      </c>
      <c r="L48" s="28">
        <f t="shared" si="16"/>
        <v>-50384.1</v>
      </c>
      <c r="M48" s="28">
        <f t="shared" si="16"/>
        <v>-34153.8</v>
      </c>
      <c r="N48" s="28">
        <f>+N49+N52+N60+N61</f>
        <v>-1090995.64</v>
      </c>
    </row>
    <row r="49" spans="1:14" ht="18.75" customHeight="1">
      <c r="A49" s="17" t="s">
        <v>48</v>
      </c>
      <c r="B49" s="29">
        <f>B50+B51</f>
        <v>-126707</v>
      </c>
      <c r="C49" s="29">
        <f>C50+C51</f>
        <v>-128558.5</v>
      </c>
      <c r="D49" s="29">
        <f>D50+D51</f>
        <v>-97832</v>
      </c>
      <c r="E49" s="29">
        <f>E50+E51</f>
        <v>-17598</v>
      </c>
      <c r="F49" s="29">
        <f aca="true" t="shared" si="17" ref="F49:M49">F50+F51</f>
        <v>-79583</v>
      </c>
      <c r="G49" s="29">
        <f t="shared" si="17"/>
        <v>-86789.5</v>
      </c>
      <c r="H49" s="29">
        <f t="shared" si="17"/>
        <v>-161007</v>
      </c>
      <c r="I49" s="29">
        <f t="shared" si="17"/>
        <v>-86002</v>
      </c>
      <c r="J49" s="29">
        <f t="shared" si="17"/>
        <v>-107026.5</v>
      </c>
      <c r="K49" s="29">
        <f t="shared" si="17"/>
        <v>-89250</v>
      </c>
      <c r="L49" s="29">
        <f t="shared" si="17"/>
        <v>-50298.5</v>
      </c>
      <c r="M49" s="29">
        <f t="shared" si="17"/>
        <v>-34111</v>
      </c>
      <c r="N49" s="28">
        <f aca="true" t="shared" si="18" ref="N49:N61">SUM(B49:M49)</f>
        <v>-1064763</v>
      </c>
    </row>
    <row r="50" spans="1:14" ht="18.75" customHeight="1">
      <c r="A50" s="13" t="s">
        <v>49</v>
      </c>
      <c r="B50" s="20">
        <f>ROUND(-B9*$D$3,2)</f>
        <v>-126707</v>
      </c>
      <c r="C50" s="20">
        <f>ROUND(-C9*$D$3,2)</f>
        <v>-128558.5</v>
      </c>
      <c r="D50" s="20">
        <f>ROUND(-D9*$D$3,2)</f>
        <v>-97832</v>
      </c>
      <c r="E50" s="20">
        <f>ROUND(-E9*$D$3,2)</f>
        <v>-17598</v>
      </c>
      <c r="F50" s="20">
        <f aca="true" t="shared" si="19" ref="F50:M50">ROUND(-F9*$D$3,2)</f>
        <v>-79583</v>
      </c>
      <c r="G50" s="20">
        <f t="shared" si="19"/>
        <v>-86789.5</v>
      </c>
      <c r="H50" s="20">
        <f t="shared" si="19"/>
        <v>-161007</v>
      </c>
      <c r="I50" s="20">
        <f t="shared" si="19"/>
        <v>-86002</v>
      </c>
      <c r="J50" s="20">
        <f t="shared" si="19"/>
        <v>-107026.5</v>
      </c>
      <c r="K50" s="20">
        <f t="shared" si="19"/>
        <v>-89250</v>
      </c>
      <c r="L50" s="20">
        <f t="shared" si="19"/>
        <v>-50298.5</v>
      </c>
      <c r="M50" s="20">
        <f t="shared" si="19"/>
        <v>-34111</v>
      </c>
      <c r="N50" s="50">
        <f t="shared" si="18"/>
        <v>-1064763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-25081.32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-26232.64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-25000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-25000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765321.42888169</v>
      </c>
      <c r="C63" s="32">
        <f t="shared" si="22"/>
        <v>512794.38249641715</v>
      </c>
      <c r="D63" s="32">
        <f t="shared" si="22"/>
        <v>507364.01298988116</v>
      </c>
      <c r="E63" s="32">
        <f t="shared" si="22"/>
        <v>77147.55586078751</v>
      </c>
      <c r="F63" s="32">
        <f t="shared" si="22"/>
        <v>500834.0033207362</v>
      </c>
      <c r="G63" s="32">
        <f t="shared" si="22"/>
        <v>350142.33526142215</v>
      </c>
      <c r="H63" s="32">
        <f t="shared" si="22"/>
        <v>617850.2581067083</v>
      </c>
      <c r="I63" s="32">
        <f t="shared" si="22"/>
        <v>630945.3926538393</v>
      </c>
      <c r="J63" s="32">
        <f t="shared" si="22"/>
        <v>466724.26613655133</v>
      </c>
      <c r="K63" s="32">
        <f t="shared" si="22"/>
        <v>586868.9677335115</v>
      </c>
      <c r="L63" s="32">
        <f t="shared" si="22"/>
        <v>268360.06958283344</v>
      </c>
      <c r="M63" s="32">
        <f t="shared" si="22"/>
        <v>147811.45917895902</v>
      </c>
      <c r="N63" s="32">
        <f>SUM(B63:M63)</f>
        <v>5432164.132203338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765321.43</v>
      </c>
      <c r="C66" s="39">
        <f aca="true" t="shared" si="23" ref="C66:M66">SUM(C67:C80)</f>
        <v>512794.38</v>
      </c>
      <c r="D66" s="39">
        <f t="shared" si="23"/>
        <v>507364.01</v>
      </c>
      <c r="E66" s="39">
        <f t="shared" si="23"/>
        <v>77147.56</v>
      </c>
      <c r="F66" s="39">
        <f t="shared" si="23"/>
        <v>500834</v>
      </c>
      <c r="G66" s="39">
        <f t="shared" si="23"/>
        <v>350142.34</v>
      </c>
      <c r="H66" s="39">
        <f t="shared" si="23"/>
        <v>617850.27</v>
      </c>
      <c r="I66" s="39">
        <f t="shared" si="23"/>
        <v>630945.39</v>
      </c>
      <c r="J66" s="39">
        <f t="shared" si="23"/>
        <v>466724.27</v>
      </c>
      <c r="K66" s="39">
        <f t="shared" si="23"/>
        <v>586868.97</v>
      </c>
      <c r="L66" s="39">
        <f t="shared" si="23"/>
        <v>268360.07</v>
      </c>
      <c r="M66" s="39">
        <f t="shared" si="23"/>
        <v>147811.46</v>
      </c>
      <c r="N66" s="32">
        <f>SUM(N67:N80)</f>
        <v>5432164.15</v>
      </c>
    </row>
    <row r="67" spans="1:14" ht="18.75" customHeight="1">
      <c r="A67" s="17" t="s">
        <v>91</v>
      </c>
      <c r="B67" s="39">
        <v>150299.9</v>
      </c>
      <c r="C67" s="39">
        <v>149273.92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299573.82</v>
      </c>
    </row>
    <row r="68" spans="1:14" ht="18.75" customHeight="1">
      <c r="A68" s="17" t="s">
        <v>92</v>
      </c>
      <c r="B68" s="39">
        <v>615021.53</v>
      </c>
      <c r="C68" s="39">
        <v>363520.46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978541.99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507364.01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507364.01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77147.56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77147.56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500834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500834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350142.34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350142.34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481118.57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481118.57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136731.7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136731.7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630945.39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630945.39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466724.27</v>
      </c>
      <c r="K76" s="38">
        <v>0</v>
      </c>
      <c r="L76" s="38">
        <v>0</v>
      </c>
      <c r="M76" s="38">
        <v>0</v>
      </c>
      <c r="N76" s="32">
        <f t="shared" si="24"/>
        <v>466724.27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586868.97</v>
      </c>
      <c r="L77" s="38">
        <v>0</v>
      </c>
      <c r="M77" s="66"/>
      <c r="N77" s="29">
        <f t="shared" si="24"/>
        <v>586868.97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268360.07</v>
      </c>
      <c r="M78" s="38">
        <v>0</v>
      </c>
      <c r="N78" s="32">
        <f t="shared" si="24"/>
        <v>268360.07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147811.46</v>
      </c>
      <c r="N79" s="29">
        <f t="shared" si="24"/>
        <v>147811.46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2.0700325724871536</v>
      </c>
      <c r="C84" s="48">
        <v>2.074924474505037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1.8048834322496254</v>
      </c>
      <c r="C85" s="48">
        <v>1.7302305689520279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1.6689972163069522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2.131202772090485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1.9606027452051715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1.5586155219065665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1.82722184989459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1.7869652588422098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1.7715526627116431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1.9899255147212032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1.9068412944685864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2.266464035146538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2.2139586224474876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2016-01-04T11:16:41Z</dcterms:modified>
  <cp:category/>
  <cp:version/>
  <cp:contentType/>
  <cp:contentStatus/>
</cp:coreProperties>
</file>