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<sst xmlns="http://schemas.openxmlformats.org/spreadsheetml/2006/main" count="109" uniqueCount="107">
  <si>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</si>
  <si>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</si>
  <si>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</si>
  <si>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</si>
  <si>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</si>
  <si>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</si>
  <si>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</si>
  <si>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</si>
  <si>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</si>
  <si>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</si>
  <si>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</si>
  <si>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</si>
  <si>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</si>
  <si>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</si>
  <si>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</si>
  <si>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</si>
  <si>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</si>
  <si>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</si>
  <si>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</si>
  <si>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</si>
  <si>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</si>
  <si>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</si>
  <si>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</si>
  <si>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</si>
  <si>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</si>
  <si>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</si>
  <si>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</si>
  <si>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</si>
  <si>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</si>
  <si>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</si>
  <si>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</si>
  <si>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</si>
  <si>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</si>
  <si>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</si>
  <si>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</si>
  <si>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</si>
  <si>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</si>
  <si>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</si>
  <si>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</si>
  <si>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</si>
  <si>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</si>
  <si>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</si>
  <si>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</si>
  <si>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</si>
  <si>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</si>
  <si>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</si>
  <si>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</si>
  <si>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</si>
  <si>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</si>
  <si>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</si>
  <si>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</si>
  <si>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</si>
  <si>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</si>
  <si>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</si>
  <si>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</si>
  <si>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</si>
  <si>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</si>
  <si>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</si>
  <si>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</si>
  <si>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</si>
  <si>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</si>
  <si>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</si>
  <si>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</si>
  <si>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</si>
  <si>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</si>
  <si>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</si>
  <si>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</si>
  <si>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</si>
  <si>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</si>
  <si>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</si>
  <si>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</si>
  <si>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</si>
  <si>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</si>
  <si>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</si>
  <si>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</si>
  <si>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</si>
  <si>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</si>
  <si>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</si>
  <si>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</si>
  <si>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</si>
  <si>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</si>
  <si>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</si>
  <si>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</si>
  <si>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</si>
  <si>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</si>
  <si>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</si>
  <si>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</si>
  <si>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</si>
  <si>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</si>
  <si>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</si>
  <si>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</si>
  <si>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</si>
  <si>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</si>
  <si>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</si>
  <si>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</si>
  <si>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</si>
  <si>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</si>
  <si>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</si>
  <si>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</si>
  <si>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</si>
  <si>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</si>
  <si>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</si>
  <si>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</si>
  <si>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</si>
  <si>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</si>
  <si>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</si>
  <si>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19/12/15 - VENCIMENTO 28/12/15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</si>
</sst>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378944</v>
      </c>
      <c r="C7" s="10">
        <f>C8+C20+C24</f>
        <v>267598</v>
      </c>
      <c r="D7" s="10">
        <f>D8+D20+D24</f>
        <v>312324</v>
      </c>
      <c r="E7" s="10">
        <f>E8+E20+E24</f>
        <v>19768</v>
      </c>
      <c r="F7" s="10">
        <f aca="true" t="shared" si="0" ref="F7:M7">F8+F20+F24</f>
        <v>232132</v>
      </c>
      <c r="G7" s="10">
        <f t="shared" si="0"/>
        <v>380409</v>
      </c>
      <c r="H7" s="10">
        <f t="shared" si="0"/>
        <v>363082</v>
      </c>
      <c r="I7" s="10">
        <f t="shared" si="0"/>
        <v>342925</v>
      </c>
      <c r="J7" s="10">
        <f t="shared" si="0"/>
        <v>247930</v>
      </c>
      <c r="K7" s="10">
        <f t="shared" si="0"/>
        <v>309905</v>
      </c>
      <c r="L7" s="10">
        <f t="shared" si="0"/>
        <v>112753</v>
      </c>
      <c r="M7" s="10">
        <f t="shared" si="0"/>
        <v>57699</v>
      </c>
      <c r="N7" s="10">
        <f>+N8+N20+N24</f>
        <v>3025469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225864</v>
      </c>
      <c r="C8" s="12">
        <f>+C9+C12+C16</f>
        <v>168890</v>
      </c>
      <c r="D8" s="12">
        <f>+D9+D12+D16</f>
        <v>205404</v>
      </c>
      <c r="E8" s="12">
        <f>+E9+E12+E16</f>
        <v>12373</v>
      </c>
      <c r="F8" s="12">
        <f aca="true" t="shared" si="1" ref="F8:M8">+F9+F12+F16</f>
        <v>144369</v>
      </c>
      <c r="G8" s="12">
        <f t="shared" si="1"/>
        <v>238640</v>
      </c>
      <c r="H8" s="12">
        <f t="shared" si="1"/>
        <v>222621</v>
      </c>
      <c r="I8" s="12">
        <f t="shared" si="1"/>
        <v>210547</v>
      </c>
      <c r="J8" s="12">
        <f t="shared" si="1"/>
        <v>158488</v>
      </c>
      <c r="K8" s="12">
        <f t="shared" si="1"/>
        <v>187148</v>
      </c>
      <c r="L8" s="12">
        <f t="shared" si="1"/>
        <v>72233</v>
      </c>
      <c r="M8" s="12">
        <f t="shared" si="1"/>
        <v>39444</v>
      </c>
      <c r="N8" s="12">
        <f>SUM(B8:M8)</f>
        <v>1886021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31766</v>
      </c>
      <c r="C9" s="14">
        <v>31893</v>
      </c>
      <c r="D9" s="14">
        <v>26585</v>
      </c>
      <c r="E9" s="14">
        <v>1862</v>
      </c>
      <c r="F9" s="14">
        <v>19459</v>
      </c>
      <c r="G9" s="14">
        <v>36538</v>
      </c>
      <c r="H9" s="14">
        <v>42859</v>
      </c>
      <c r="I9" s="14">
        <v>21959</v>
      </c>
      <c r="J9" s="14">
        <v>28695</v>
      </c>
      <c r="K9" s="14">
        <v>23732</v>
      </c>
      <c r="L9" s="14">
        <v>12456</v>
      </c>
      <c r="M9" s="14">
        <v>7452</v>
      </c>
      <c r="N9" s="12">
        <f aca="true" t="shared" si="2" ref="N9:N19">SUM(B9:M9)</f>
        <v>285256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31766</v>
      </c>
      <c r="C10" s="14">
        <f>+C9-C11</f>
        <v>31893</v>
      </c>
      <c r="D10" s="14">
        <f>+D9-D11</f>
        <v>26585</v>
      </c>
      <c r="E10" s="14">
        <f>+E9-E11</f>
        <v>1862</v>
      </c>
      <c r="F10" s="14">
        <f aca="true" t="shared" si="3" ref="F10:M10">+F9-F11</f>
        <v>19459</v>
      </c>
      <c r="G10" s="14">
        <f t="shared" si="3"/>
        <v>36538</v>
      </c>
      <c r="H10" s="14">
        <f t="shared" si="3"/>
        <v>42859</v>
      </c>
      <c r="I10" s="14">
        <f t="shared" si="3"/>
        <v>21959</v>
      </c>
      <c r="J10" s="14">
        <f t="shared" si="3"/>
        <v>28695</v>
      </c>
      <c r="K10" s="14">
        <f t="shared" si="3"/>
        <v>23732</v>
      </c>
      <c r="L10" s="14">
        <f t="shared" si="3"/>
        <v>12456</v>
      </c>
      <c r="M10" s="14">
        <f t="shared" si="3"/>
        <v>7452</v>
      </c>
      <c r="N10" s="12">
        <f t="shared" si="2"/>
        <v>285256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153576</v>
      </c>
      <c r="C12" s="14">
        <f>C13+C14+C15</f>
        <v>109970</v>
      </c>
      <c r="D12" s="14">
        <f>D13+D14+D15</f>
        <v>149366</v>
      </c>
      <c r="E12" s="14">
        <f>E13+E14+E15</f>
        <v>8555</v>
      </c>
      <c r="F12" s="14">
        <f aca="true" t="shared" si="4" ref="F12:M12">F13+F14+F15</f>
        <v>100857</v>
      </c>
      <c r="G12" s="14">
        <f t="shared" si="4"/>
        <v>163798</v>
      </c>
      <c r="H12" s="14">
        <f t="shared" si="4"/>
        <v>146832</v>
      </c>
      <c r="I12" s="14">
        <f t="shared" si="4"/>
        <v>152521</v>
      </c>
      <c r="J12" s="14">
        <f t="shared" si="4"/>
        <v>105623</v>
      </c>
      <c r="K12" s="14">
        <f t="shared" si="4"/>
        <v>132549</v>
      </c>
      <c r="L12" s="14">
        <f t="shared" si="4"/>
        <v>50608</v>
      </c>
      <c r="M12" s="14">
        <f t="shared" si="4"/>
        <v>27587</v>
      </c>
      <c r="N12" s="12">
        <f t="shared" si="2"/>
        <v>1301842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81707</v>
      </c>
      <c r="C13" s="14">
        <v>60065</v>
      </c>
      <c r="D13" s="14">
        <v>78622</v>
      </c>
      <c r="E13" s="14">
        <v>4541</v>
      </c>
      <c r="F13" s="14">
        <v>53276</v>
      </c>
      <c r="G13" s="14">
        <v>87074</v>
      </c>
      <c r="H13" s="14">
        <v>80762</v>
      </c>
      <c r="I13" s="14">
        <v>82633</v>
      </c>
      <c r="J13" s="14">
        <v>54794</v>
      </c>
      <c r="K13" s="14">
        <v>68042</v>
      </c>
      <c r="L13" s="14">
        <v>25677</v>
      </c>
      <c r="M13" s="14">
        <v>13688</v>
      </c>
      <c r="N13" s="12">
        <f t="shared" si="2"/>
        <v>690881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68741</v>
      </c>
      <c r="C14" s="14">
        <v>46770</v>
      </c>
      <c r="D14" s="14">
        <v>68032</v>
      </c>
      <c r="E14" s="14">
        <v>3781</v>
      </c>
      <c r="F14" s="14">
        <v>45065</v>
      </c>
      <c r="G14" s="14">
        <v>71155</v>
      </c>
      <c r="H14" s="14">
        <v>62502</v>
      </c>
      <c r="I14" s="14">
        <v>67482</v>
      </c>
      <c r="J14" s="14">
        <v>48562</v>
      </c>
      <c r="K14" s="14">
        <v>62211</v>
      </c>
      <c r="L14" s="14">
        <v>23867</v>
      </c>
      <c r="M14" s="14">
        <v>13471</v>
      </c>
      <c r="N14" s="12">
        <f t="shared" si="2"/>
        <v>581639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3128</v>
      </c>
      <c r="C15" s="14">
        <v>3135</v>
      </c>
      <c r="D15" s="14">
        <v>2712</v>
      </c>
      <c r="E15" s="14">
        <v>233</v>
      </c>
      <c r="F15" s="14">
        <v>2516</v>
      </c>
      <c r="G15" s="14">
        <v>5569</v>
      </c>
      <c r="H15" s="14">
        <v>3568</v>
      </c>
      <c r="I15" s="14">
        <v>2406</v>
      </c>
      <c r="J15" s="14">
        <v>2267</v>
      </c>
      <c r="K15" s="14">
        <v>2296</v>
      </c>
      <c r="L15" s="14">
        <v>1064</v>
      </c>
      <c r="M15" s="14">
        <v>428</v>
      </c>
      <c r="N15" s="12">
        <f t="shared" si="2"/>
        <v>29322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40522</v>
      </c>
      <c r="C16" s="14">
        <f>C17+C18+C19</f>
        <v>27027</v>
      </c>
      <c r="D16" s="14">
        <f>D17+D18+D19</f>
        <v>29453</v>
      </c>
      <c r="E16" s="14">
        <f>E17+E18+E19</f>
        <v>1956</v>
      </c>
      <c r="F16" s="14">
        <f aca="true" t="shared" si="5" ref="F16:M16">F17+F18+F19</f>
        <v>24053</v>
      </c>
      <c r="G16" s="14">
        <f t="shared" si="5"/>
        <v>38304</v>
      </c>
      <c r="H16" s="14">
        <f t="shared" si="5"/>
        <v>32930</v>
      </c>
      <c r="I16" s="14">
        <f t="shared" si="5"/>
        <v>36067</v>
      </c>
      <c r="J16" s="14">
        <f t="shared" si="5"/>
        <v>24170</v>
      </c>
      <c r="K16" s="14">
        <f t="shared" si="5"/>
        <v>30867</v>
      </c>
      <c r="L16" s="14">
        <f t="shared" si="5"/>
        <v>9169</v>
      </c>
      <c r="M16" s="14">
        <f t="shared" si="5"/>
        <v>4405</v>
      </c>
      <c r="N16" s="12">
        <f t="shared" si="2"/>
        <v>298923</v>
      </c>
    </row>
    <row r="17" spans="1:25" ht="18.75" customHeight="1">
      <c r="A17" s="15" t="s">
        <v>23</v>
      </c>
      <c r="B17" s="14">
        <v>6805</v>
      </c>
      <c r="C17" s="14">
        <v>4971</v>
      </c>
      <c r="D17" s="14">
        <v>5258</v>
      </c>
      <c r="E17" s="14">
        <v>380</v>
      </c>
      <c r="F17" s="14">
        <v>4434</v>
      </c>
      <c r="G17" s="14">
        <v>7447</v>
      </c>
      <c r="H17" s="14">
        <v>6415</v>
      </c>
      <c r="I17" s="14">
        <v>6997</v>
      </c>
      <c r="J17" s="14">
        <v>4801</v>
      </c>
      <c r="K17" s="14">
        <v>6186</v>
      </c>
      <c r="L17" s="14">
        <v>1934</v>
      </c>
      <c r="M17" s="14">
        <v>735</v>
      </c>
      <c r="N17" s="12">
        <f t="shared" si="2"/>
        <v>56363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3428</v>
      </c>
      <c r="C18" s="14">
        <v>1587</v>
      </c>
      <c r="D18" s="14">
        <v>3414</v>
      </c>
      <c r="E18" s="14">
        <v>169</v>
      </c>
      <c r="F18" s="14">
        <v>2086</v>
      </c>
      <c r="G18" s="14">
        <v>3126</v>
      </c>
      <c r="H18" s="14">
        <v>3314</v>
      </c>
      <c r="I18" s="14">
        <v>3759</v>
      </c>
      <c r="J18" s="14">
        <v>2568</v>
      </c>
      <c r="K18" s="14">
        <v>3910</v>
      </c>
      <c r="L18" s="14">
        <v>1107</v>
      </c>
      <c r="M18" s="14">
        <v>496</v>
      </c>
      <c r="N18" s="12">
        <f t="shared" si="2"/>
        <v>28964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30289</v>
      </c>
      <c r="C19" s="14">
        <v>20469</v>
      </c>
      <c r="D19" s="14">
        <v>20781</v>
      </c>
      <c r="E19" s="14">
        <v>1407</v>
      </c>
      <c r="F19" s="14">
        <v>17533</v>
      </c>
      <c r="G19" s="14">
        <v>27731</v>
      </c>
      <c r="H19" s="14">
        <v>23201</v>
      </c>
      <c r="I19" s="14">
        <v>25311</v>
      </c>
      <c r="J19" s="14">
        <v>16801</v>
      </c>
      <c r="K19" s="14">
        <v>20771</v>
      </c>
      <c r="L19" s="14">
        <v>6128</v>
      </c>
      <c r="M19" s="14">
        <v>3174</v>
      </c>
      <c r="N19" s="12">
        <f t="shared" si="2"/>
        <v>213596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105490</v>
      </c>
      <c r="C20" s="18">
        <f>C21+C22+C23</f>
        <v>61204</v>
      </c>
      <c r="D20" s="18">
        <f>D21+D22+D23</f>
        <v>67758</v>
      </c>
      <c r="E20" s="18">
        <f>E21+E22+E23</f>
        <v>4394</v>
      </c>
      <c r="F20" s="18">
        <f aca="true" t="shared" si="6" ref="F20:M20">F21+F22+F23</f>
        <v>52578</v>
      </c>
      <c r="G20" s="18">
        <f t="shared" si="6"/>
        <v>85520</v>
      </c>
      <c r="H20" s="18">
        <f t="shared" si="6"/>
        <v>89859</v>
      </c>
      <c r="I20" s="18">
        <f t="shared" si="6"/>
        <v>94743</v>
      </c>
      <c r="J20" s="18">
        <f t="shared" si="6"/>
        <v>57795</v>
      </c>
      <c r="K20" s="18">
        <f t="shared" si="6"/>
        <v>92656</v>
      </c>
      <c r="L20" s="18">
        <f t="shared" si="6"/>
        <v>30488</v>
      </c>
      <c r="M20" s="18">
        <f t="shared" si="6"/>
        <v>14187</v>
      </c>
      <c r="N20" s="12">
        <f aca="true" t="shared" si="7" ref="N20:N26">SUM(B20:M20)</f>
        <v>756672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60721</v>
      </c>
      <c r="C21" s="14">
        <v>37650</v>
      </c>
      <c r="D21" s="14">
        <v>40121</v>
      </c>
      <c r="E21" s="14">
        <v>2649</v>
      </c>
      <c r="F21" s="14">
        <v>31150</v>
      </c>
      <c r="G21" s="14">
        <v>51132</v>
      </c>
      <c r="H21" s="14">
        <v>55070</v>
      </c>
      <c r="I21" s="14">
        <v>56035</v>
      </c>
      <c r="J21" s="14">
        <v>33133</v>
      </c>
      <c r="K21" s="14">
        <v>51123</v>
      </c>
      <c r="L21" s="14">
        <v>17104</v>
      </c>
      <c r="M21" s="14">
        <v>7848</v>
      </c>
      <c r="N21" s="12">
        <f t="shared" si="7"/>
        <v>443736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43083</v>
      </c>
      <c r="C22" s="14">
        <v>22282</v>
      </c>
      <c r="D22" s="14">
        <v>26520</v>
      </c>
      <c r="E22" s="14">
        <v>1641</v>
      </c>
      <c r="F22" s="14">
        <v>20299</v>
      </c>
      <c r="G22" s="14">
        <v>32198</v>
      </c>
      <c r="H22" s="14">
        <v>33275</v>
      </c>
      <c r="I22" s="14">
        <v>37507</v>
      </c>
      <c r="J22" s="14">
        <v>23666</v>
      </c>
      <c r="K22" s="14">
        <v>40242</v>
      </c>
      <c r="L22" s="14">
        <v>12887</v>
      </c>
      <c r="M22" s="14">
        <v>6141</v>
      </c>
      <c r="N22" s="12">
        <f t="shared" si="7"/>
        <v>299741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1686</v>
      </c>
      <c r="C23" s="14">
        <v>1272</v>
      </c>
      <c r="D23" s="14">
        <v>1117</v>
      </c>
      <c r="E23" s="14">
        <v>104</v>
      </c>
      <c r="F23" s="14">
        <v>1129</v>
      </c>
      <c r="G23" s="14">
        <v>2190</v>
      </c>
      <c r="H23" s="14">
        <v>1514</v>
      </c>
      <c r="I23" s="14">
        <v>1201</v>
      </c>
      <c r="J23" s="14">
        <v>996</v>
      </c>
      <c r="K23" s="14">
        <v>1291</v>
      </c>
      <c r="L23" s="14">
        <v>497</v>
      </c>
      <c r="M23" s="14">
        <v>198</v>
      </c>
      <c r="N23" s="12">
        <f t="shared" si="7"/>
        <v>13195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47590</v>
      </c>
      <c r="C24" s="14">
        <f>C25+C26</f>
        <v>37504</v>
      </c>
      <c r="D24" s="14">
        <f>D25+D26</f>
        <v>39162</v>
      </c>
      <c r="E24" s="14">
        <f>E25+E26</f>
        <v>3001</v>
      </c>
      <c r="F24" s="14">
        <f aca="true" t="shared" si="8" ref="F24:M24">F25+F26</f>
        <v>35185</v>
      </c>
      <c r="G24" s="14">
        <f t="shared" si="8"/>
        <v>56249</v>
      </c>
      <c r="H24" s="14">
        <f t="shared" si="8"/>
        <v>50602</v>
      </c>
      <c r="I24" s="14">
        <f t="shared" si="8"/>
        <v>37635</v>
      </c>
      <c r="J24" s="14">
        <f t="shared" si="8"/>
        <v>31647</v>
      </c>
      <c r="K24" s="14">
        <f t="shared" si="8"/>
        <v>30101</v>
      </c>
      <c r="L24" s="14">
        <f t="shared" si="8"/>
        <v>10032</v>
      </c>
      <c r="M24" s="14">
        <f t="shared" si="8"/>
        <v>4068</v>
      </c>
      <c r="N24" s="12">
        <f t="shared" si="7"/>
        <v>382776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30458</v>
      </c>
      <c r="C25" s="14">
        <v>24003</v>
      </c>
      <c r="D25" s="14">
        <v>25064</v>
      </c>
      <c r="E25" s="14">
        <v>1921</v>
      </c>
      <c r="F25" s="14">
        <v>22518</v>
      </c>
      <c r="G25" s="14">
        <v>35999</v>
      </c>
      <c r="H25" s="14">
        <v>32385</v>
      </c>
      <c r="I25" s="14">
        <v>24086</v>
      </c>
      <c r="J25" s="14">
        <v>20254</v>
      </c>
      <c r="K25" s="14">
        <v>19265</v>
      </c>
      <c r="L25" s="14">
        <v>6420</v>
      </c>
      <c r="M25" s="14">
        <v>2604</v>
      </c>
      <c r="N25" s="12">
        <f t="shared" si="7"/>
        <v>244977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17132</v>
      </c>
      <c r="C26" s="14">
        <v>13501</v>
      </c>
      <c r="D26" s="14">
        <v>14098</v>
      </c>
      <c r="E26" s="14">
        <v>1080</v>
      </c>
      <c r="F26" s="14">
        <v>12667</v>
      </c>
      <c r="G26" s="14">
        <v>20250</v>
      </c>
      <c r="H26" s="14">
        <v>18217</v>
      </c>
      <c r="I26" s="14">
        <v>13549</v>
      </c>
      <c r="J26" s="14">
        <v>11393</v>
      </c>
      <c r="K26" s="14">
        <v>10836</v>
      </c>
      <c r="L26" s="14">
        <v>3612</v>
      </c>
      <c r="M26" s="14">
        <v>1464</v>
      </c>
      <c r="N26" s="12">
        <f t="shared" si="7"/>
        <v>137799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0.9823668198995102</v>
      </c>
      <c r="C32" s="23">
        <f aca="true" t="shared" si="9" ref="C32:M32">(((+C$8+C$20)*C$29)+(C$24*C$30))/C$7</f>
        <v>0.9981640281317499</v>
      </c>
      <c r="D32" s="23">
        <f t="shared" si="9"/>
        <v>0.9896293041841165</v>
      </c>
      <c r="E32" s="23">
        <f t="shared" si="9"/>
        <v>0.9854621104815863</v>
      </c>
      <c r="F32" s="23">
        <f t="shared" si="9"/>
        <v>0.9963470848482759</v>
      </c>
      <c r="G32" s="23">
        <f t="shared" si="9"/>
        <v>0.9961850949898662</v>
      </c>
      <c r="H32" s="23">
        <f t="shared" si="9"/>
        <v>0.9981742796393102</v>
      </c>
      <c r="I32" s="23">
        <f t="shared" si="9"/>
        <v>0.9967734373405264</v>
      </c>
      <c r="J32" s="23">
        <f t="shared" si="9"/>
        <v>0.9941921570604606</v>
      </c>
      <c r="K32" s="23">
        <f t="shared" si="9"/>
        <v>0.9963673467675578</v>
      </c>
      <c r="L32" s="23">
        <f t="shared" si="9"/>
        <v>0.9965745301677117</v>
      </c>
      <c r="M32" s="23">
        <f t="shared" si="9"/>
        <v>0.9920471689284043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1.8509755620546573</v>
      </c>
      <c r="C35" s="26">
        <f>C32*C34</f>
        <v>1.8171576132138507</v>
      </c>
      <c r="D35" s="26">
        <f>D32*D34</f>
        <v>1.6694056732281863</v>
      </c>
      <c r="E35" s="26">
        <f>E32*E34</f>
        <v>2.126627234419263</v>
      </c>
      <c r="F35" s="26">
        <f aca="true" t="shared" si="10" ref="F35:M35">F32*F34</f>
        <v>1.960312889438983</v>
      </c>
      <c r="G35" s="26">
        <f t="shared" si="10"/>
        <v>1.5542479852031892</v>
      </c>
      <c r="H35" s="26">
        <f t="shared" si="10"/>
        <v>1.817176276083364</v>
      </c>
      <c r="I35" s="26">
        <f t="shared" si="10"/>
        <v>1.7714657528415834</v>
      </c>
      <c r="J35" s="26">
        <f t="shared" si="10"/>
        <v>1.9898756023565118</v>
      </c>
      <c r="K35" s="26">
        <f t="shared" si="10"/>
        <v>1.9067481915090754</v>
      </c>
      <c r="L35" s="26">
        <f t="shared" si="10"/>
        <v>2.265114249618192</v>
      </c>
      <c r="M35" s="26">
        <f t="shared" si="10"/>
        <v>2.213753257463734</v>
      </c>
      <c r="N35" s="27"/>
    </row>
    <row r="36" spans="1:25" ht="18.75" customHeight="1">
      <c r="A36" s="57" t="s">
        <v>43</v>
      </c>
      <c r="B36" s="26">
        <v>-0.0060853055</v>
      </c>
      <c r="C36" s="26">
        <v>-0.0059889835</v>
      </c>
      <c r="D36" s="26">
        <v>-0.0054924053</v>
      </c>
      <c r="E36" s="26">
        <v>-0.0061903076</v>
      </c>
      <c r="F36" s="26">
        <v>-0.0063347147</v>
      </c>
      <c r="G36" s="26">
        <v>-0.0050805317</v>
      </c>
      <c r="H36" s="26">
        <v>-0.0055897841</v>
      </c>
      <c r="I36" s="26">
        <v>-0.0056698403</v>
      </c>
      <c r="J36" s="26">
        <v>-0.0063287218</v>
      </c>
      <c r="K36" s="26">
        <v>-0.0062275213</v>
      </c>
      <c r="L36" s="26">
        <v>-0.0073433079</v>
      </c>
      <c r="M36" s="26">
        <v>-0.0072632108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702367.173379848</v>
      </c>
      <c r="C42" s="65">
        <f aca="true" t="shared" si="12" ref="C42:M42">C43+C44+C45+C46</f>
        <v>487160.342974167</v>
      </c>
      <c r="D42" s="65">
        <f t="shared" si="12"/>
        <v>531764.5374924028</v>
      </c>
      <c r="E42" s="65">
        <f t="shared" si="12"/>
        <v>42563.07716936319</v>
      </c>
      <c r="F42" s="65">
        <f t="shared" si="12"/>
        <v>455742.2616585096</v>
      </c>
      <c r="G42" s="65">
        <f t="shared" si="12"/>
        <v>591979.4018196947</v>
      </c>
      <c r="H42" s="65">
        <f t="shared" si="12"/>
        <v>660652.0066823039</v>
      </c>
      <c r="I42" s="65">
        <f t="shared" si="12"/>
        <v>608082.1633083224</v>
      </c>
      <c r="J42" s="65">
        <f t="shared" si="12"/>
        <v>493899.3780963759</v>
      </c>
      <c r="K42" s="65">
        <f t="shared" si="12"/>
        <v>591583.0983011435</v>
      </c>
      <c r="L42" s="65">
        <f t="shared" si="12"/>
        <v>255841.6069915513</v>
      </c>
      <c r="M42" s="65">
        <f t="shared" si="12"/>
        <v>128031.30920245078</v>
      </c>
      <c r="N42" s="65">
        <f>N43+N44+N45+N46</f>
        <v>5549666.357076134</v>
      </c>
    </row>
    <row r="43" spans="1:14" ht="18.75" customHeight="1">
      <c r="A43" s="62" t="s">
        <v>86</v>
      </c>
      <c r="B43" s="59">
        <f aca="true" t="shared" si="13" ref="B43:H43">B35*B7</f>
        <v>701416.0833872401</v>
      </c>
      <c r="C43" s="59">
        <f t="shared" si="13"/>
        <v>486267.74298080005</v>
      </c>
      <c r="D43" s="59">
        <f t="shared" si="13"/>
        <v>521395.45748532005</v>
      </c>
      <c r="E43" s="59">
        <f t="shared" si="13"/>
        <v>42039.16716999999</v>
      </c>
      <c r="F43" s="59">
        <f t="shared" si="13"/>
        <v>455051.35165125</v>
      </c>
      <c r="G43" s="59">
        <f t="shared" si="13"/>
        <v>591249.92180316</v>
      </c>
      <c r="H43" s="59">
        <f t="shared" si="13"/>
        <v>659783.9966729</v>
      </c>
      <c r="I43" s="59">
        <f>I35*I7</f>
        <v>607479.8932932</v>
      </c>
      <c r="J43" s="59">
        <f>J35*J7</f>
        <v>493349.85809224995</v>
      </c>
      <c r="K43" s="59">
        <f>K35*K7</f>
        <v>590910.79828962</v>
      </c>
      <c r="L43" s="59">
        <f>L35*L7</f>
        <v>255398.4269872</v>
      </c>
      <c r="M43" s="59">
        <f>M35*M7</f>
        <v>127731.34920239999</v>
      </c>
      <c r="N43" s="61">
        <f>SUM(B43:M43)</f>
        <v>5532074.047015341</v>
      </c>
    </row>
    <row r="44" spans="1:14" ht="18.75" customHeight="1">
      <c r="A44" s="62" t="s">
        <v>87</v>
      </c>
      <c r="B44" s="59">
        <f aca="true" t="shared" si="14" ref="B44:M44">B36*B7</f>
        <v>-2305.990007392</v>
      </c>
      <c r="C44" s="59">
        <f t="shared" si="14"/>
        <v>-1602.6400066330002</v>
      </c>
      <c r="D44" s="59">
        <f t="shared" si="14"/>
        <v>-1715.4099929172</v>
      </c>
      <c r="E44" s="59">
        <f t="shared" si="14"/>
        <v>-122.3700006368</v>
      </c>
      <c r="F44" s="59">
        <f t="shared" si="14"/>
        <v>-1470.4899927403999</v>
      </c>
      <c r="G44" s="59">
        <f t="shared" si="14"/>
        <v>-1932.6799834653</v>
      </c>
      <c r="H44" s="59">
        <f t="shared" si="14"/>
        <v>-2029.5499905962</v>
      </c>
      <c r="I44" s="59">
        <f t="shared" si="14"/>
        <v>-1944.3299848775</v>
      </c>
      <c r="J44" s="59">
        <f t="shared" si="14"/>
        <v>-1569.0799958740001</v>
      </c>
      <c r="K44" s="59">
        <f t="shared" si="14"/>
        <v>-1929.9399884765</v>
      </c>
      <c r="L44" s="59">
        <f t="shared" si="14"/>
        <v>-827.9799956487</v>
      </c>
      <c r="M44" s="59">
        <f t="shared" si="14"/>
        <v>-419.0799999492</v>
      </c>
      <c r="N44" s="28">
        <f>SUM(B44:M44)</f>
        <v>-17869.539939206803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9923.09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9923.09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-111390.72</v>
      </c>
      <c r="C48" s="28">
        <f aca="true" t="shared" si="16" ref="C48:M48">+C49+C52+C60+C61</f>
        <v>-111745.34</v>
      </c>
      <c r="D48" s="28">
        <f t="shared" si="16"/>
        <v>-93145.94</v>
      </c>
      <c r="E48" s="28">
        <f t="shared" si="16"/>
        <v>-6598.32</v>
      </c>
      <c r="F48" s="28">
        <f t="shared" si="16"/>
        <v>-68127.9</v>
      </c>
      <c r="G48" s="28">
        <f t="shared" si="16"/>
        <v>-127938.64</v>
      </c>
      <c r="H48" s="28">
        <f t="shared" si="16"/>
        <v>-150117.78</v>
      </c>
      <c r="I48" s="28">
        <f t="shared" si="16"/>
        <v>-76959.22</v>
      </c>
      <c r="J48" s="28">
        <f t="shared" si="16"/>
        <v>-100637.94</v>
      </c>
      <c r="K48" s="28">
        <f t="shared" si="16"/>
        <v>-83160.44</v>
      </c>
      <c r="L48" s="28">
        <f t="shared" si="16"/>
        <v>-43681.6</v>
      </c>
      <c r="M48" s="28">
        <f t="shared" si="16"/>
        <v>-26124.8</v>
      </c>
      <c r="N48" s="28">
        <f>+N49+N52+N60+N61</f>
        <v>-999628.64</v>
      </c>
    </row>
    <row r="49" spans="1:14" ht="18.75" customHeight="1">
      <c r="A49" s="17" t="s">
        <v>48</v>
      </c>
      <c r="B49" s="29">
        <f>B50+B51</f>
        <v>-111181</v>
      </c>
      <c r="C49" s="29">
        <f>C50+C51</f>
        <v>-111625.5</v>
      </c>
      <c r="D49" s="29">
        <f>D50+D51</f>
        <v>-93047.5</v>
      </c>
      <c r="E49" s="29">
        <f>E50+E51</f>
        <v>-6517</v>
      </c>
      <c r="F49" s="29">
        <f aca="true" t="shared" si="17" ref="F49:M49">F50+F51</f>
        <v>-68106.5</v>
      </c>
      <c r="G49" s="29">
        <f t="shared" si="17"/>
        <v>-127883</v>
      </c>
      <c r="H49" s="29">
        <f t="shared" si="17"/>
        <v>-150006.5</v>
      </c>
      <c r="I49" s="29">
        <f t="shared" si="17"/>
        <v>-76856.5</v>
      </c>
      <c r="J49" s="29">
        <f t="shared" si="17"/>
        <v>-100432.5</v>
      </c>
      <c r="K49" s="29">
        <f t="shared" si="17"/>
        <v>-83062</v>
      </c>
      <c r="L49" s="29">
        <f t="shared" si="17"/>
        <v>-43596</v>
      </c>
      <c r="M49" s="29">
        <f t="shared" si="17"/>
        <v>-26082</v>
      </c>
      <c r="N49" s="28">
        <f aca="true" t="shared" si="18" ref="N49:N61">SUM(B49:M49)</f>
        <v>-998396</v>
      </c>
    </row>
    <row r="50" spans="1:25" ht="18.75" customHeight="1">
      <c r="A50" s="13" t="s">
        <v>49</v>
      </c>
      <c r="B50" s="20">
        <f>ROUND(-B9*$D$3,2)</f>
        <v>-111181</v>
      </c>
      <c r="C50" s="20">
        <f>ROUND(-C9*$D$3,2)</f>
        <v>-111625.5</v>
      </c>
      <c r="D50" s="20">
        <f>ROUND(-D9*$D$3,2)</f>
        <v>-93047.5</v>
      </c>
      <c r="E50" s="20">
        <f>ROUND(-E9*$D$3,2)</f>
        <v>-6517</v>
      </c>
      <c r="F50" s="20">
        <f aca="true" t="shared" si="19" ref="F50:M50">ROUND(-F9*$D$3,2)</f>
        <v>-68106.5</v>
      </c>
      <c r="G50" s="20">
        <f t="shared" si="19"/>
        <v>-127883</v>
      </c>
      <c r="H50" s="20">
        <f t="shared" si="19"/>
        <v>-150006.5</v>
      </c>
      <c r="I50" s="20">
        <f t="shared" si="19"/>
        <v>-76856.5</v>
      </c>
      <c r="J50" s="20">
        <f t="shared" si="19"/>
        <v>-100432.5</v>
      </c>
      <c r="K50" s="20">
        <f t="shared" si="19"/>
        <v>-83062</v>
      </c>
      <c r="L50" s="20">
        <f t="shared" si="19"/>
        <v>-43596</v>
      </c>
      <c r="M50" s="20">
        <f t="shared" si="19"/>
        <v>-26082</v>
      </c>
      <c r="N50" s="50">
        <f t="shared" si="18"/>
        <v>-998396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590976.453379848</v>
      </c>
      <c r="C63" s="32">
        <f t="shared" si="22"/>
        <v>375415.002974167</v>
      </c>
      <c r="D63" s="32">
        <f t="shared" si="22"/>
        <v>438618.5974924028</v>
      </c>
      <c r="E63" s="32">
        <f t="shared" si="22"/>
        <v>35964.75716936319</v>
      </c>
      <c r="F63" s="32">
        <f t="shared" si="22"/>
        <v>387614.3616585096</v>
      </c>
      <c r="G63" s="32">
        <f t="shared" si="22"/>
        <v>464040.76181969466</v>
      </c>
      <c r="H63" s="32">
        <f t="shared" si="22"/>
        <v>510534.2266823038</v>
      </c>
      <c r="I63" s="32">
        <f t="shared" si="22"/>
        <v>531122.9433083225</v>
      </c>
      <c r="J63" s="32">
        <f t="shared" si="22"/>
        <v>393261.4380963759</v>
      </c>
      <c r="K63" s="32">
        <f t="shared" si="22"/>
        <v>508422.6583011435</v>
      </c>
      <c r="L63" s="32">
        <f t="shared" si="22"/>
        <v>212160.0069915513</v>
      </c>
      <c r="M63" s="32">
        <f t="shared" si="22"/>
        <v>101906.50920245078</v>
      </c>
      <c r="N63" s="32">
        <f>SUM(B63:M63)</f>
        <v>4550037.717076133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590976.45</v>
      </c>
      <c r="C66" s="39">
        <f aca="true" t="shared" si="23" ref="C66:M66">SUM(C67:C80)</f>
        <v>375415</v>
      </c>
      <c r="D66" s="39">
        <f t="shared" si="23"/>
        <v>438618.6</v>
      </c>
      <c r="E66" s="39">
        <f t="shared" si="23"/>
        <v>35964.76</v>
      </c>
      <c r="F66" s="39">
        <f t="shared" si="23"/>
        <v>387614.36</v>
      </c>
      <c r="G66" s="39">
        <f t="shared" si="23"/>
        <v>464040.76</v>
      </c>
      <c r="H66" s="39">
        <f t="shared" si="23"/>
        <v>510534.23</v>
      </c>
      <c r="I66" s="39">
        <f t="shared" si="23"/>
        <v>531122.94</v>
      </c>
      <c r="J66" s="39">
        <f t="shared" si="23"/>
        <v>393261.44</v>
      </c>
      <c r="K66" s="39">
        <f t="shared" si="23"/>
        <v>508422.66</v>
      </c>
      <c r="L66" s="39">
        <f t="shared" si="23"/>
        <v>212160.01</v>
      </c>
      <c r="M66" s="39">
        <f t="shared" si="23"/>
        <v>101906.51</v>
      </c>
      <c r="N66" s="32">
        <f>SUM(N67:N80)</f>
        <v>4550037.719999999</v>
      </c>
    </row>
    <row r="67" spans="1:14" ht="18.75" customHeight="1">
      <c r="A67" s="17" t="s">
        <v>91</v>
      </c>
      <c r="B67" s="39">
        <v>109604.14</v>
      </c>
      <c r="C67" s="39">
        <v>107674.63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217278.77000000002</v>
      </c>
    </row>
    <row r="68" spans="1:14" ht="18.75" customHeight="1">
      <c r="A68" s="17" t="s">
        <v>92</v>
      </c>
      <c r="B68" s="39">
        <v>481372.31</v>
      </c>
      <c r="C68" s="39">
        <v>267740.37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749112.6799999999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438618.6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438618.6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35964.76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35964.76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387614.36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387614.36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464040.76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464040.76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393856.42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393856.42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116677.81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116677.81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531122.94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531122.94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393261.44</v>
      </c>
      <c r="K76" s="38">
        <v>0</v>
      </c>
      <c r="L76" s="38">
        <v>0</v>
      </c>
      <c r="M76" s="38">
        <v>0</v>
      </c>
      <c r="N76" s="32">
        <f t="shared" si="24"/>
        <v>393261.44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508422.66</v>
      </c>
      <c r="L77" s="38">
        <v>0</v>
      </c>
      <c r="M77" s="66"/>
      <c r="N77" s="29">
        <f t="shared" si="24"/>
        <v>508422.66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212160.01</v>
      </c>
      <c r="M78" s="38">
        <v>0</v>
      </c>
      <c r="N78" s="32">
        <f t="shared" si="24"/>
        <v>212160.01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101906.51</v>
      </c>
      <c r="N79" s="29">
        <f t="shared" si="24"/>
        <v>101906.51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2.091338255993369</v>
      </c>
      <c r="C84" s="48">
        <v>2.08119141785649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1.807409465252459</v>
      </c>
      <c r="C85" s="48">
        <v>1.7326534299032286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1.6708336454848263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2.153130168421853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1.9632892563649544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1.5561656054922326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1.8294811592835691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1.7879911684802403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1.7732220261232703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1.9920920344305888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1.9089175660319888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2.2690447880903504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2.2189519610816615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2015-12-23T20:23:43Z</dcterms:modified>
  <cp:category/>
  <cp:version/>
  <cp:contentType/>
  <cp:contentStatus/>
</cp:coreProperties>
</file>