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<sst xmlns="http://schemas.openxmlformats.org/spreadsheetml/2006/main" count="109" uniqueCount="107">
  <si>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</si>
  <si>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</si>
  <si>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</si>
  <si>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</si>
  <si>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</si>
  <si>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</si>
  <si>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</si>
  <si>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</si>
  <si>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</si>
  <si>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</si>
  <si>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</si>
  <si>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</si>
  <si>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</si>
  <si>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</si>
  <si>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</si>
  <si>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</si>
  <si>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</si>
  <si>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</si>
  <si>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</si>
  <si>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</si>
  <si>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</si>
  <si>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</si>
  <si>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</si>
  <si>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</si>
  <si>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</si>
  <si>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</si>
  <si>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</si>
  <si>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</si>
  <si>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</si>
  <si>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</si>
  <si>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</si>
  <si>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</si>
  <si>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</si>
  <si>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</si>
  <si>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</si>
  <si>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</si>
  <si>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</si>
  <si>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</si>
  <si>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</si>
  <si>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</si>
  <si>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</si>
  <si>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</si>
  <si>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</si>
  <si>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</si>
  <si>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</si>
  <si>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</si>
  <si>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</si>
  <si>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</si>
  <si>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</si>
  <si>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</si>
  <si>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</si>
  <si>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</si>
  <si>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</si>
  <si>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</si>
  <si>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</si>
  <si>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</si>
  <si>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</si>
  <si>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</si>
  <si>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</si>
  <si>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</si>
  <si>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</si>
  <si>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</si>
  <si>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</si>
  <si>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</si>
  <si>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</si>
  <si>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</si>
  <si>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</si>
  <si>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</si>
  <si>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</si>
  <si>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</si>
  <si>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</si>
  <si>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</si>
  <si>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</si>
  <si>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</si>
  <si>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</si>
  <si>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</si>
  <si>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</si>
  <si>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</si>
  <si>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</si>
  <si>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</si>
  <si>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</si>
  <si>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</si>
  <si>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</si>
  <si>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</si>
  <si>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</si>
  <si>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</si>
  <si>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</si>
  <si>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</si>
  <si>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</si>
  <si>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</si>
  <si>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</si>
  <si>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</si>
  <si>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</si>
  <si>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</si>
  <si>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</si>
  <si>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</si>
  <si>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</si>
  <si>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</si>
  <si>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</si>
  <si>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</si>
  <si>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</si>
  <si>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</si>
  <si>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</si>
  <si>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</si>
  <si>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</si>
  <si>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</si>
  <si>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17/12/15 - VENCIMENTO 24/12/15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</si>
</sst>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500068</v>
      </c>
      <c r="C7" s="10">
        <f>C8+C20+C24</f>
        <v>368914</v>
      </c>
      <c r="D7" s="10">
        <f>D8+D20+D24</f>
        <v>375626</v>
      </c>
      <c r="E7" s="10">
        <f>E8+E20+E24</f>
        <v>65497</v>
      </c>
      <c r="F7" s="10">
        <f aca="true" t="shared" si="0" ref="F7:M7">F8+F20+F24</f>
        <v>304791</v>
      </c>
      <c r="G7" s="10">
        <f t="shared" si="0"/>
        <v>509465</v>
      </c>
      <c r="H7" s="10">
        <f t="shared" si="0"/>
        <v>473339</v>
      </c>
      <c r="I7" s="10">
        <f t="shared" si="0"/>
        <v>429869</v>
      </c>
      <c r="J7" s="10">
        <f t="shared" si="0"/>
        <v>312560</v>
      </c>
      <c r="K7" s="10">
        <f t="shared" si="0"/>
        <v>369123</v>
      </c>
      <c r="L7" s="10">
        <f t="shared" si="0"/>
        <v>157772</v>
      </c>
      <c r="M7" s="10">
        <f t="shared" si="0"/>
        <v>86895</v>
      </c>
      <c r="N7" s="10">
        <f>+N8+N20+N24</f>
        <v>3953919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287642</v>
      </c>
      <c r="C8" s="12">
        <f>+C9+C12+C16</f>
        <v>222717</v>
      </c>
      <c r="D8" s="12">
        <f>+D9+D12+D16</f>
        <v>243881</v>
      </c>
      <c r="E8" s="12">
        <f>+E9+E12+E16</f>
        <v>40596</v>
      </c>
      <c r="F8" s="12">
        <f aca="true" t="shared" si="1" ref="F8:M8">+F9+F12+F16</f>
        <v>185973</v>
      </c>
      <c r="G8" s="12">
        <f t="shared" si="1"/>
        <v>313570</v>
      </c>
      <c r="H8" s="12">
        <f t="shared" si="1"/>
        <v>278462</v>
      </c>
      <c r="I8" s="12">
        <f t="shared" si="1"/>
        <v>255829</v>
      </c>
      <c r="J8" s="12">
        <f t="shared" si="1"/>
        <v>190976</v>
      </c>
      <c r="K8" s="12">
        <f t="shared" si="1"/>
        <v>210762</v>
      </c>
      <c r="L8" s="12">
        <f t="shared" si="1"/>
        <v>97171</v>
      </c>
      <c r="M8" s="12">
        <f t="shared" si="1"/>
        <v>56140</v>
      </c>
      <c r="N8" s="12">
        <f>SUM(B8:M8)</f>
        <v>2383719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27285</v>
      </c>
      <c r="C9" s="14">
        <v>28506</v>
      </c>
      <c r="D9" s="14">
        <v>19863</v>
      </c>
      <c r="E9" s="14">
        <v>4124</v>
      </c>
      <c r="F9" s="14">
        <v>16206</v>
      </c>
      <c r="G9" s="14">
        <v>30715</v>
      </c>
      <c r="H9" s="14">
        <v>36840</v>
      </c>
      <c r="I9" s="14">
        <v>17620</v>
      </c>
      <c r="J9" s="14">
        <v>24649</v>
      </c>
      <c r="K9" s="14">
        <v>18602</v>
      </c>
      <c r="L9" s="14">
        <v>12567</v>
      </c>
      <c r="M9" s="14">
        <v>7906</v>
      </c>
      <c r="N9" s="12">
        <f aca="true" t="shared" si="2" ref="N9:N19">SUM(B9:M9)</f>
        <v>244883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27285</v>
      </c>
      <c r="C10" s="14">
        <f>+C9-C11</f>
        <v>28506</v>
      </c>
      <c r="D10" s="14">
        <f>+D9-D11</f>
        <v>19863</v>
      </c>
      <c r="E10" s="14">
        <f>+E9-E11</f>
        <v>4124</v>
      </c>
      <c r="F10" s="14">
        <f aca="true" t="shared" si="3" ref="F10:M10">+F9-F11</f>
        <v>16206</v>
      </c>
      <c r="G10" s="14">
        <f t="shared" si="3"/>
        <v>30715</v>
      </c>
      <c r="H10" s="14">
        <f t="shared" si="3"/>
        <v>36840</v>
      </c>
      <c r="I10" s="14">
        <f t="shared" si="3"/>
        <v>17620</v>
      </c>
      <c r="J10" s="14">
        <f t="shared" si="3"/>
        <v>24649</v>
      </c>
      <c r="K10" s="14">
        <f t="shared" si="3"/>
        <v>18602</v>
      </c>
      <c r="L10" s="14">
        <f t="shared" si="3"/>
        <v>12567</v>
      </c>
      <c r="M10" s="14">
        <f t="shared" si="3"/>
        <v>7906</v>
      </c>
      <c r="N10" s="12">
        <f t="shared" si="2"/>
        <v>244883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199768</v>
      </c>
      <c r="C12" s="14">
        <f>C13+C14+C15</f>
        <v>153627</v>
      </c>
      <c r="D12" s="14">
        <f>D13+D14+D15</f>
        <v>183254</v>
      </c>
      <c r="E12" s="14">
        <f>E13+E14+E15</f>
        <v>29415</v>
      </c>
      <c r="F12" s="14">
        <f aca="true" t="shared" si="4" ref="F12:M12">F13+F14+F15</f>
        <v>134113</v>
      </c>
      <c r="G12" s="14">
        <f t="shared" si="4"/>
        <v>226284</v>
      </c>
      <c r="H12" s="14">
        <f t="shared" si="4"/>
        <v>194939</v>
      </c>
      <c r="I12" s="14">
        <f t="shared" si="4"/>
        <v>188626</v>
      </c>
      <c r="J12" s="14">
        <f t="shared" si="4"/>
        <v>132495</v>
      </c>
      <c r="K12" s="14">
        <f t="shared" si="4"/>
        <v>151012</v>
      </c>
      <c r="L12" s="14">
        <f t="shared" si="4"/>
        <v>70196</v>
      </c>
      <c r="M12" s="14">
        <f t="shared" si="4"/>
        <v>40264</v>
      </c>
      <c r="N12" s="12">
        <f t="shared" si="2"/>
        <v>1703993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101615</v>
      </c>
      <c r="C13" s="14">
        <v>79275</v>
      </c>
      <c r="D13" s="14">
        <v>91381</v>
      </c>
      <c r="E13" s="14">
        <v>14937</v>
      </c>
      <c r="F13" s="14">
        <v>67235</v>
      </c>
      <c r="G13" s="14">
        <v>115154</v>
      </c>
      <c r="H13" s="14">
        <v>104039</v>
      </c>
      <c r="I13" s="14">
        <v>99198</v>
      </c>
      <c r="J13" s="14">
        <v>66524</v>
      </c>
      <c r="K13" s="14">
        <v>76064</v>
      </c>
      <c r="L13" s="14">
        <v>35458</v>
      </c>
      <c r="M13" s="14">
        <v>19431</v>
      </c>
      <c r="N13" s="12">
        <f t="shared" si="2"/>
        <v>870311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93072</v>
      </c>
      <c r="C14" s="14">
        <v>68841</v>
      </c>
      <c r="D14" s="14">
        <v>87683</v>
      </c>
      <c r="E14" s="14">
        <v>13357</v>
      </c>
      <c r="F14" s="14">
        <v>62471</v>
      </c>
      <c r="G14" s="14">
        <v>101921</v>
      </c>
      <c r="H14" s="14">
        <v>84736</v>
      </c>
      <c r="I14" s="14">
        <v>85840</v>
      </c>
      <c r="J14" s="14">
        <v>62202</v>
      </c>
      <c r="K14" s="14">
        <v>71667</v>
      </c>
      <c r="L14" s="14">
        <v>32939</v>
      </c>
      <c r="M14" s="14">
        <v>19927</v>
      </c>
      <c r="N14" s="12">
        <f t="shared" si="2"/>
        <v>784656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5081</v>
      </c>
      <c r="C15" s="14">
        <v>5511</v>
      </c>
      <c r="D15" s="14">
        <v>4190</v>
      </c>
      <c r="E15" s="14">
        <v>1121</v>
      </c>
      <c r="F15" s="14">
        <v>4407</v>
      </c>
      <c r="G15" s="14">
        <v>9209</v>
      </c>
      <c r="H15" s="14">
        <v>6164</v>
      </c>
      <c r="I15" s="14">
        <v>3588</v>
      </c>
      <c r="J15" s="14">
        <v>3769</v>
      </c>
      <c r="K15" s="14">
        <v>3281</v>
      </c>
      <c r="L15" s="14">
        <v>1799</v>
      </c>
      <c r="M15" s="14">
        <v>906</v>
      </c>
      <c r="N15" s="12">
        <f t="shared" si="2"/>
        <v>49026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60589</v>
      </c>
      <c r="C16" s="14">
        <f>C17+C18+C19</f>
        <v>40584</v>
      </c>
      <c r="D16" s="14">
        <f>D17+D18+D19</f>
        <v>40764</v>
      </c>
      <c r="E16" s="14">
        <f>E17+E18+E19</f>
        <v>7057</v>
      </c>
      <c r="F16" s="14">
        <f aca="true" t="shared" si="5" ref="F16:M16">F17+F18+F19</f>
        <v>35654</v>
      </c>
      <c r="G16" s="14">
        <f t="shared" si="5"/>
        <v>56571</v>
      </c>
      <c r="H16" s="14">
        <f t="shared" si="5"/>
        <v>46683</v>
      </c>
      <c r="I16" s="14">
        <f t="shared" si="5"/>
        <v>49583</v>
      </c>
      <c r="J16" s="14">
        <f t="shared" si="5"/>
        <v>33832</v>
      </c>
      <c r="K16" s="14">
        <f t="shared" si="5"/>
        <v>41148</v>
      </c>
      <c r="L16" s="14">
        <f t="shared" si="5"/>
        <v>14408</v>
      </c>
      <c r="M16" s="14">
        <f t="shared" si="5"/>
        <v>7970</v>
      </c>
      <c r="N16" s="12">
        <f t="shared" si="2"/>
        <v>434843</v>
      </c>
    </row>
    <row r="17" spans="1:25" ht="18.75" customHeight="1">
      <c r="A17" s="15" t="s">
        <v>23</v>
      </c>
      <c r="B17" s="14">
        <v>8715</v>
      </c>
      <c r="C17" s="14">
        <v>6442</v>
      </c>
      <c r="D17" s="14">
        <v>5792</v>
      </c>
      <c r="E17" s="14">
        <v>1040</v>
      </c>
      <c r="F17" s="14">
        <v>5355</v>
      </c>
      <c r="G17" s="14">
        <v>9427</v>
      </c>
      <c r="H17" s="14">
        <v>7877</v>
      </c>
      <c r="I17" s="14">
        <v>8309</v>
      </c>
      <c r="J17" s="14">
        <v>5747</v>
      </c>
      <c r="K17" s="14">
        <v>6967</v>
      </c>
      <c r="L17" s="14">
        <v>2562</v>
      </c>
      <c r="M17" s="14">
        <v>1216</v>
      </c>
      <c r="N17" s="12">
        <f t="shared" si="2"/>
        <v>69449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4346</v>
      </c>
      <c r="C18" s="14">
        <v>1989</v>
      </c>
      <c r="D18" s="14">
        <v>3816</v>
      </c>
      <c r="E18" s="14">
        <v>511</v>
      </c>
      <c r="F18" s="14">
        <v>2602</v>
      </c>
      <c r="G18" s="14">
        <v>3753</v>
      </c>
      <c r="H18" s="14">
        <v>3812</v>
      </c>
      <c r="I18" s="14">
        <v>4296</v>
      </c>
      <c r="J18" s="14">
        <v>2932</v>
      </c>
      <c r="K18" s="14">
        <v>4266</v>
      </c>
      <c r="L18" s="14">
        <v>1299</v>
      </c>
      <c r="M18" s="14">
        <v>633</v>
      </c>
      <c r="N18" s="12">
        <f t="shared" si="2"/>
        <v>34255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47528</v>
      </c>
      <c r="C19" s="14">
        <v>32153</v>
      </c>
      <c r="D19" s="14">
        <v>31156</v>
      </c>
      <c r="E19" s="14">
        <v>5506</v>
      </c>
      <c r="F19" s="14">
        <v>27697</v>
      </c>
      <c r="G19" s="14">
        <v>43391</v>
      </c>
      <c r="H19" s="14">
        <v>34994</v>
      </c>
      <c r="I19" s="14">
        <v>36978</v>
      </c>
      <c r="J19" s="14">
        <v>25153</v>
      </c>
      <c r="K19" s="14">
        <v>29915</v>
      </c>
      <c r="L19" s="14">
        <v>10547</v>
      </c>
      <c r="M19" s="14">
        <v>6121</v>
      </c>
      <c r="N19" s="12">
        <f t="shared" si="2"/>
        <v>331139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146951</v>
      </c>
      <c r="C20" s="18">
        <f>C21+C22+C23</f>
        <v>90341</v>
      </c>
      <c r="D20" s="18">
        <f>D21+D22+D23</f>
        <v>83063</v>
      </c>
      <c r="E20" s="18">
        <f>E21+E22+E23</f>
        <v>13798</v>
      </c>
      <c r="F20" s="18">
        <f aca="true" t="shared" si="6" ref="F20:M20">F21+F22+F23</f>
        <v>68990</v>
      </c>
      <c r="G20" s="18">
        <f t="shared" si="6"/>
        <v>117470</v>
      </c>
      <c r="H20" s="18">
        <f t="shared" si="6"/>
        <v>124435</v>
      </c>
      <c r="I20" s="18">
        <f t="shared" si="6"/>
        <v>124958</v>
      </c>
      <c r="J20" s="18">
        <f t="shared" si="6"/>
        <v>79125</v>
      </c>
      <c r="K20" s="18">
        <f t="shared" si="6"/>
        <v>118913</v>
      </c>
      <c r="L20" s="18">
        <f t="shared" si="6"/>
        <v>46334</v>
      </c>
      <c r="M20" s="18">
        <f t="shared" si="6"/>
        <v>24303</v>
      </c>
      <c r="N20" s="12">
        <f aca="true" t="shared" si="7" ref="N20:N26">SUM(B20:M20)</f>
        <v>1038681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82030</v>
      </c>
      <c r="C21" s="14">
        <v>53362</v>
      </c>
      <c r="D21" s="14">
        <v>48921</v>
      </c>
      <c r="E21" s="14">
        <v>8218</v>
      </c>
      <c r="F21" s="14">
        <v>40754</v>
      </c>
      <c r="G21" s="14">
        <v>70483</v>
      </c>
      <c r="H21" s="14">
        <v>75634</v>
      </c>
      <c r="I21" s="14">
        <v>72543</v>
      </c>
      <c r="J21" s="14">
        <v>45406</v>
      </c>
      <c r="K21" s="14">
        <v>66012</v>
      </c>
      <c r="L21" s="14">
        <v>25946</v>
      </c>
      <c r="M21" s="14">
        <v>13269</v>
      </c>
      <c r="N21" s="12">
        <f t="shared" si="7"/>
        <v>602578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61876</v>
      </c>
      <c r="C22" s="14">
        <v>34498</v>
      </c>
      <c r="D22" s="14">
        <v>32506</v>
      </c>
      <c r="E22" s="14">
        <v>5171</v>
      </c>
      <c r="F22" s="14">
        <v>26439</v>
      </c>
      <c r="G22" s="14">
        <v>43270</v>
      </c>
      <c r="H22" s="14">
        <v>45962</v>
      </c>
      <c r="I22" s="14">
        <v>50412</v>
      </c>
      <c r="J22" s="14">
        <v>31915</v>
      </c>
      <c r="K22" s="14">
        <v>50669</v>
      </c>
      <c r="L22" s="14">
        <v>19426</v>
      </c>
      <c r="M22" s="14">
        <v>10600</v>
      </c>
      <c r="N22" s="12">
        <f t="shared" si="7"/>
        <v>412744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3045</v>
      </c>
      <c r="C23" s="14">
        <v>2481</v>
      </c>
      <c r="D23" s="14">
        <v>1636</v>
      </c>
      <c r="E23" s="14">
        <v>409</v>
      </c>
      <c r="F23" s="14">
        <v>1797</v>
      </c>
      <c r="G23" s="14">
        <v>3717</v>
      </c>
      <c r="H23" s="14">
        <v>2839</v>
      </c>
      <c r="I23" s="14">
        <v>2003</v>
      </c>
      <c r="J23" s="14">
        <v>1804</v>
      </c>
      <c r="K23" s="14">
        <v>2232</v>
      </c>
      <c r="L23" s="14">
        <v>962</v>
      </c>
      <c r="M23" s="14">
        <v>434</v>
      </c>
      <c r="N23" s="12">
        <f t="shared" si="7"/>
        <v>23359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65475</v>
      </c>
      <c r="C24" s="14">
        <f>C25+C26</f>
        <v>55856</v>
      </c>
      <c r="D24" s="14">
        <f>D25+D26</f>
        <v>48682</v>
      </c>
      <c r="E24" s="14">
        <f>E25+E26</f>
        <v>11103</v>
      </c>
      <c r="F24" s="14">
        <f aca="true" t="shared" si="8" ref="F24:M24">F25+F26</f>
        <v>49828</v>
      </c>
      <c r="G24" s="14">
        <f t="shared" si="8"/>
        <v>78425</v>
      </c>
      <c r="H24" s="14">
        <f t="shared" si="8"/>
        <v>70442</v>
      </c>
      <c r="I24" s="14">
        <f t="shared" si="8"/>
        <v>49082</v>
      </c>
      <c r="J24" s="14">
        <f t="shared" si="8"/>
        <v>42459</v>
      </c>
      <c r="K24" s="14">
        <f t="shared" si="8"/>
        <v>39448</v>
      </c>
      <c r="L24" s="14">
        <f t="shared" si="8"/>
        <v>14267</v>
      </c>
      <c r="M24" s="14">
        <f t="shared" si="8"/>
        <v>6452</v>
      </c>
      <c r="N24" s="12">
        <f t="shared" si="7"/>
        <v>531519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41904</v>
      </c>
      <c r="C25" s="14">
        <v>35748</v>
      </c>
      <c r="D25" s="14">
        <v>31156</v>
      </c>
      <c r="E25" s="14">
        <v>7106</v>
      </c>
      <c r="F25" s="14">
        <v>31890</v>
      </c>
      <c r="G25" s="14">
        <v>50192</v>
      </c>
      <c r="H25" s="14">
        <v>45083</v>
      </c>
      <c r="I25" s="14">
        <v>31412</v>
      </c>
      <c r="J25" s="14">
        <v>27174</v>
      </c>
      <c r="K25" s="14">
        <v>25247</v>
      </c>
      <c r="L25" s="14">
        <v>9131</v>
      </c>
      <c r="M25" s="14">
        <v>4129</v>
      </c>
      <c r="N25" s="12">
        <f t="shared" si="7"/>
        <v>340172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23571</v>
      </c>
      <c r="C26" s="14">
        <v>20108</v>
      </c>
      <c r="D26" s="14">
        <v>17526</v>
      </c>
      <c r="E26" s="14">
        <v>3997</v>
      </c>
      <c r="F26" s="14">
        <v>17938</v>
      </c>
      <c r="G26" s="14">
        <v>28233</v>
      </c>
      <c r="H26" s="14">
        <v>25359</v>
      </c>
      <c r="I26" s="14">
        <v>17670</v>
      </c>
      <c r="J26" s="14">
        <v>15285</v>
      </c>
      <c r="K26" s="14">
        <v>14201</v>
      </c>
      <c r="L26" s="14">
        <v>5136</v>
      </c>
      <c r="M26" s="14">
        <v>2323</v>
      </c>
      <c r="N26" s="12">
        <f t="shared" si="7"/>
        <v>191347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0.9821780935792732</v>
      </c>
      <c r="C32" s="23">
        <f aca="true" t="shared" si="9" ref="C32:M32">(((+C$8+C$20)*C$29)+(C$24*C$30))/C$7</f>
        <v>0.9980165740524891</v>
      </c>
      <c r="D32" s="23">
        <f t="shared" si="9"/>
        <v>0.9894051567250404</v>
      </c>
      <c r="E32" s="23">
        <f t="shared" si="9"/>
        <v>0.985189404094844</v>
      </c>
      <c r="F32" s="23">
        <f t="shared" si="9"/>
        <v>0.9960600713275656</v>
      </c>
      <c r="G32" s="23">
        <f t="shared" si="9"/>
        <v>0.9960284514147194</v>
      </c>
      <c r="H32" s="23">
        <f t="shared" si="9"/>
        <v>0.9980504665789213</v>
      </c>
      <c r="I32" s="23">
        <f t="shared" si="9"/>
        <v>0.9966431382583997</v>
      </c>
      <c r="J32" s="23">
        <f t="shared" si="9"/>
        <v>0.9938191563219863</v>
      </c>
      <c r="K32" s="23">
        <f t="shared" si="9"/>
        <v>0.9960030797322302</v>
      </c>
      <c r="L32" s="23">
        <f t="shared" si="9"/>
        <v>0.9965185235656516</v>
      </c>
      <c r="M32" s="23">
        <f t="shared" si="9"/>
        <v>0.991624539962023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1.8506199639220666</v>
      </c>
      <c r="C35" s="26">
        <f>C32*C34</f>
        <v>1.8168891730625565</v>
      </c>
      <c r="D35" s="26">
        <f>D32*D34</f>
        <v>1.6690275588794707</v>
      </c>
      <c r="E35" s="26">
        <f>E32*E34</f>
        <v>2.126038734036673</v>
      </c>
      <c r="F35" s="26">
        <f aca="true" t="shared" si="10" ref="F35:M35">F32*F34</f>
        <v>1.9597481903369853</v>
      </c>
      <c r="G35" s="26">
        <f t="shared" si="10"/>
        <v>1.5540035898972453</v>
      </c>
      <c r="H35" s="26">
        <f t="shared" si="10"/>
        <v>1.8169508744069263</v>
      </c>
      <c r="I35" s="26">
        <f t="shared" si="10"/>
        <v>1.7712341853128277</v>
      </c>
      <c r="J35" s="26">
        <f t="shared" si="10"/>
        <v>1.9891290413784555</v>
      </c>
      <c r="K35" s="26">
        <f t="shared" si="10"/>
        <v>1.906051093683569</v>
      </c>
      <c r="L35" s="26">
        <f t="shared" si="10"/>
        <v>2.2649869522123693</v>
      </c>
      <c r="M35" s="26">
        <f t="shared" si="10"/>
        <v>2.2128101609252546</v>
      </c>
      <c r="N35" s="27"/>
    </row>
    <row r="36" spans="1:25" ht="18.75" customHeight="1">
      <c r="A36" s="57" t="s">
        <v>43</v>
      </c>
      <c r="B36" s="26">
        <v>-0.0060841326</v>
      </c>
      <c r="C36" s="26">
        <v>-0.0059880894</v>
      </c>
      <c r="D36" s="26">
        <v>-0.0054911534</v>
      </c>
      <c r="E36" s="26">
        <v>-0.0061885277</v>
      </c>
      <c r="F36" s="26">
        <v>-0.006332897</v>
      </c>
      <c r="G36" s="26">
        <v>-0.0050797405</v>
      </c>
      <c r="H36" s="26">
        <v>-0.005589081</v>
      </c>
      <c r="I36" s="26">
        <v>-0.0056690992</v>
      </c>
      <c r="J36" s="26">
        <v>-0.0063263693</v>
      </c>
      <c r="K36" s="26">
        <v>-0.0062252691</v>
      </c>
      <c r="L36" s="26">
        <v>-0.0073429379</v>
      </c>
      <c r="M36" s="26">
        <v>-0.0072601416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25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925650.4240975631</v>
      </c>
      <c r="C42" s="65">
        <f aca="true" t="shared" si="12" ref="C42:M42">C43+C44+C45+C46</f>
        <v>670562.0023782883</v>
      </c>
      <c r="D42" s="65">
        <f t="shared" si="12"/>
        <v>636952.0158446316</v>
      </c>
      <c r="E42" s="65">
        <f t="shared" si="12"/>
        <v>139490.10896443308</v>
      </c>
      <c r="F42" s="65">
        <f t="shared" si="12"/>
        <v>597544.800671473</v>
      </c>
      <c r="G42" s="65">
        <f t="shared" si="12"/>
        <v>791784.6489331676</v>
      </c>
      <c r="H42" s="65">
        <f t="shared" si="12"/>
        <v>860285.7399294411</v>
      </c>
      <c r="I42" s="65">
        <f t="shared" si="12"/>
        <v>761508.2980022351</v>
      </c>
      <c r="J42" s="65">
        <f t="shared" si="12"/>
        <v>621863.403184842</v>
      </c>
      <c r="K42" s="65">
        <f t="shared" si="12"/>
        <v>703871.6478477608</v>
      </c>
      <c r="L42" s="65">
        <f t="shared" si="12"/>
        <v>357464.1714260911</v>
      </c>
      <c r="M42" s="65">
        <f t="shared" si="12"/>
        <v>192370.308929268</v>
      </c>
      <c r="N42" s="65">
        <f>N43+N44+N45+N46</f>
        <v>7259347.570209195</v>
      </c>
    </row>
    <row r="43" spans="1:14" ht="18.75" customHeight="1">
      <c r="A43" s="62" t="s">
        <v>86</v>
      </c>
      <c r="B43" s="59">
        <f aca="true" t="shared" si="13" ref="B43:H43">B35*B7</f>
        <v>925435.82411858</v>
      </c>
      <c r="C43" s="59">
        <f t="shared" si="13"/>
        <v>670275.8523911999</v>
      </c>
      <c r="D43" s="59">
        <f t="shared" si="13"/>
        <v>626930.14583166</v>
      </c>
      <c r="E43" s="59">
        <f t="shared" si="13"/>
        <v>139249.15896319997</v>
      </c>
      <c r="F43" s="59">
        <f t="shared" si="13"/>
        <v>597313.610681</v>
      </c>
      <c r="G43" s="59">
        <f t="shared" si="13"/>
        <v>791710.438927</v>
      </c>
      <c r="H43" s="59">
        <f t="shared" si="13"/>
        <v>860033.7099409001</v>
      </c>
      <c r="I43" s="59">
        <f>I35*I7</f>
        <v>761398.6680062399</v>
      </c>
      <c r="J43" s="59">
        <f>J35*J7</f>
        <v>621722.17317325</v>
      </c>
      <c r="K43" s="59">
        <f>K35*K7</f>
        <v>703567.2978537601</v>
      </c>
      <c r="L43" s="59">
        <f>L35*L7</f>
        <v>357351.5214244499</v>
      </c>
      <c r="M43" s="59">
        <f>M35*M7</f>
        <v>192282.1389336</v>
      </c>
      <c r="N43" s="61">
        <f>SUM(B43:M43)</f>
        <v>7247270.54024484</v>
      </c>
    </row>
    <row r="44" spans="1:14" ht="18.75" customHeight="1">
      <c r="A44" s="62" t="s">
        <v>87</v>
      </c>
      <c r="B44" s="59">
        <f aca="true" t="shared" si="14" ref="B44:M44">B36*B7</f>
        <v>-3042.4800210168</v>
      </c>
      <c r="C44" s="59">
        <f t="shared" si="14"/>
        <v>-2209.0900129116003</v>
      </c>
      <c r="D44" s="59">
        <f t="shared" si="14"/>
        <v>-2062.6199870284</v>
      </c>
      <c r="E44" s="59">
        <f t="shared" si="14"/>
        <v>-405.3299987669</v>
      </c>
      <c r="F44" s="59">
        <f t="shared" si="14"/>
        <v>-1930.2100095269998</v>
      </c>
      <c r="G44" s="59">
        <f t="shared" si="14"/>
        <v>-2587.9499938325</v>
      </c>
      <c r="H44" s="59">
        <f t="shared" si="14"/>
        <v>-2645.530011459</v>
      </c>
      <c r="I44" s="59">
        <f t="shared" si="14"/>
        <v>-2436.9700040048</v>
      </c>
      <c r="J44" s="59">
        <f t="shared" si="14"/>
        <v>-1977.369988408</v>
      </c>
      <c r="K44" s="59">
        <f t="shared" si="14"/>
        <v>-2297.8900059993</v>
      </c>
      <c r="L44" s="59">
        <f t="shared" si="14"/>
        <v>-1158.5099983588</v>
      </c>
      <c r="M44" s="59">
        <f t="shared" si="14"/>
        <v>-630.870004332</v>
      </c>
      <c r="N44" s="28">
        <f>SUM(B44:M44)</f>
        <v>-23384.820035645098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9923.09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9923.09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-95707.22</v>
      </c>
      <c r="C48" s="28">
        <f aca="true" t="shared" si="16" ref="C48:M48">+C49+C52+C60+C61</f>
        <v>-99890.84</v>
      </c>
      <c r="D48" s="28">
        <f t="shared" si="16"/>
        <v>-69618.94</v>
      </c>
      <c r="E48" s="28">
        <f t="shared" si="16"/>
        <v>-14515.32</v>
      </c>
      <c r="F48" s="28">
        <f t="shared" si="16"/>
        <v>-56742.4</v>
      </c>
      <c r="G48" s="28">
        <f t="shared" si="16"/>
        <v>-107558.14</v>
      </c>
      <c r="H48" s="28">
        <f t="shared" si="16"/>
        <v>-129051.28</v>
      </c>
      <c r="I48" s="28">
        <f t="shared" si="16"/>
        <v>-61772.72</v>
      </c>
      <c r="J48" s="28">
        <f t="shared" si="16"/>
        <v>-86476.94</v>
      </c>
      <c r="K48" s="28">
        <f t="shared" si="16"/>
        <v>-65205.44</v>
      </c>
      <c r="L48" s="28">
        <f t="shared" si="16"/>
        <v>-44070.1</v>
      </c>
      <c r="M48" s="28">
        <f t="shared" si="16"/>
        <v>-27713.8</v>
      </c>
      <c r="N48" s="28">
        <f>+N49+N52+N60+N61</f>
        <v>-858323.14</v>
      </c>
    </row>
    <row r="49" spans="1:14" ht="18.75" customHeight="1">
      <c r="A49" s="17" t="s">
        <v>48</v>
      </c>
      <c r="B49" s="29">
        <f>B50+B51</f>
        <v>-95497.5</v>
      </c>
      <c r="C49" s="29">
        <f>C50+C51</f>
        <v>-99771</v>
      </c>
      <c r="D49" s="29">
        <f>D50+D51</f>
        <v>-69520.5</v>
      </c>
      <c r="E49" s="29">
        <f>E50+E51</f>
        <v>-14434</v>
      </c>
      <c r="F49" s="29">
        <f aca="true" t="shared" si="17" ref="F49:M49">F50+F51</f>
        <v>-56721</v>
      </c>
      <c r="G49" s="29">
        <f t="shared" si="17"/>
        <v>-107502.5</v>
      </c>
      <c r="H49" s="29">
        <f t="shared" si="17"/>
        <v>-128940</v>
      </c>
      <c r="I49" s="29">
        <f t="shared" si="17"/>
        <v>-61670</v>
      </c>
      <c r="J49" s="29">
        <f t="shared" si="17"/>
        <v>-86271.5</v>
      </c>
      <c r="K49" s="29">
        <f t="shared" si="17"/>
        <v>-65107</v>
      </c>
      <c r="L49" s="29">
        <f t="shared" si="17"/>
        <v>-43984.5</v>
      </c>
      <c r="M49" s="29">
        <f t="shared" si="17"/>
        <v>-27671</v>
      </c>
      <c r="N49" s="28">
        <f aca="true" t="shared" si="18" ref="N49:N61">SUM(B49:M49)</f>
        <v>-857090.5</v>
      </c>
    </row>
    <row r="50" spans="1:25" ht="18.75" customHeight="1">
      <c r="A50" s="13" t="s">
        <v>49</v>
      </c>
      <c r="B50" s="20">
        <f>ROUND(-B9*$D$3,2)</f>
        <v>-95497.5</v>
      </c>
      <c r="C50" s="20">
        <f>ROUND(-C9*$D$3,2)</f>
        <v>-99771</v>
      </c>
      <c r="D50" s="20">
        <f>ROUND(-D9*$D$3,2)</f>
        <v>-69520.5</v>
      </c>
      <c r="E50" s="20">
        <f>ROUND(-E9*$D$3,2)</f>
        <v>-14434</v>
      </c>
      <c r="F50" s="20">
        <f aca="true" t="shared" si="19" ref="F50:M50">ROUND(-F9*$D$3,2)</f>
        <v>-56721</v>
      </c>
      <c r="G50" s="20">
        <f t="shared" si="19"/>
        <v>-107502.5</v>
      </c>
      <c r="H50" s="20">
        <f t="shared" si="19"/>
        <v>-128940</v>
      </c>
      <c r="I50" s="20">
        <f t="shared" si="19"/>
        <v>-61670</v>
      </c>
      <c r="J50" s="20">
        <f t="shared" si="19"/>
        <v>-86271.5</v>
      </c>
      <c r="K50" s="20">
        <f t="shared" si="19"/>
        <v>-65107</v>
      </c>
      <c r="L50" s="20">
        <f t="shared" si="19"/>
        <v>-43984.5</v>
      </c>
      <c r="M50" s="20">
        <f t="shared" si="19"/>
        <v>-27671</v>
      </c>
      <c r="N50" s="50">
        <f t="shared" si="18"/>
        <v>-857090.5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101</v>
      </c>
      <c r="B63" s="32">
        <f aca="true" t="shared" si="22" ref="B63:M63">+B42+B48</f>
        <v>829943.2040975632</v>
      </c>
      <c r="C63" s="32">
        <f t="shared" si="22"/>
        <v>570671.1623782883</v>
      </c>
      <c r="D63" s="32">
        <f t="shared" si="22"/>
        <v>567333.0758446315</v>
      </c>
      <c r="E63" s="32">
        <f t="shared" si="22"/>
        <v>124974.78896443307</v>
      </c>
      <c r="F63" s="32">
        <f t="shared" si="22"/>
        <v>540802.400671473</v>
      </c>
      <c r="G63" s="32">
        <f t="shared" si="22"/>
        <v>684226.5089331676</v>
      </c>
      <c r="H63" s="32">
        <f t="shared" si="22"/>
        <v>731234.4599294411</v>
      </c>
      <c r="I63" s="32">
        <f t="shared" si="22"/>
        <v>699735.5780022352</v>
      </c>
      <c r="J63" s="32">
        <f t="shared" si="22"/>
        <v>535386.4631848419</v>
      </c>
      <c r="K63" s="32">
        <f t="shared" si="22"/>
        <v>638666.2078477608</v>
      </c>
      <c r="L63" s="32">
        <f t="shared" si="22"/>
        <v>313394.07142609113</v>
      </c>
      <c r="M63" s="32">
        <f t="shared" si="22"/>
        <v>164656.50892926802</v>
      </c>
      <c r="N63" s="32">
        <f>SUM(B63:M63)</f>
        <v>6401024.430209195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829943.2</v>
      </c>
      <c r="C66" s="39">
        <f aca="true" t="shared" si="23" ref="C66:M66">SUM(C67:C80)</f>
        <v>570671.1599999999</v>
      </c>
      <c r="D66" s="39">
        <f t="shared" si="23"/>
        <v>567333.08</v>
      </c>
      <c r="E66" s="39">
        <f t="shared" si="23"/>
        <v>124974.79</v>
      </c>
      <c r="F66" s="39">
        <f t="shared" si="23"/>
        <v>540802.4</v>
      </c>
      <c r="G66" s="39">
        <f t="shared" si="23"/>
        <v>684226.51</v>
      </c>
      <c r="H66" s="39">
        <f t="shared" si="23"/>
        <v>731234.46</v>
      </c>
      <c r="I66" s="39">
        <f t="shared" si="23"/>
        <v>699735.58</v>
      </c>
      <c r="J66" s="39">
        <f t="shared" si="23"/>
        <v>535386.46</v>
      </c>
      <c r="K66" s="39">
        <f t="shared" si="23"/>
        <v>638666.21</v>
      </c>
      <c r="L66" s="39">
        <f t="shared" si="23"/>
        <v>313394.07</v>
      </c>
      <c r="M66" s="39">
        <f t="shared" si="23"/>
        <v>164656.51</v>
      </c>
      <c r="N66" s="32">
        <f>SUM(N67:N80)</f>
        <v>6401024.43</v>
      </c>
    </row>
    <row r="67" spans="1:14" ht="18.75" customHeight="1">
      <c r="A67" s="17" t="s">
        <v>91</v>
      </c>
      <c r="B67" s="39">
        <v>165458.94</v>
      </c>
      <c r="C67" s="39">
        <v>160605.55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326064.49</v>
      </c>
    </row>
    <row r="68" spans="1:14" ht="18.75" customHeight="1">
      <c r="A68" s="17" t="s">
        <v>92</v>
      </c>
      <c r="B68" s="39">
        <v>664484.26</v>
      </c>
      <c r="C68" s="39">
        <v>410065.61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1074549.87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567333.08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567333.08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124974.79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124974.79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540802.4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540802.4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684226.51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684226.51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564577.6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564577.6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166656.86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166656.86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699735.58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699735.58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535386.46</v>
      </c>
      <c r="K76" s="38">
        <v>0</v>
      </c>
      <c r="L76" s="38">
        <v>0</v>
      </c>
      <c r="M76" s="38">
        <v>0</v>
      </c>
      <c r="N76" s="32">
        <f t="shared" si="24"/>
        <v>535386.46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638666.21</v>
      </c>
      <c r="L77" s="38">
        <v>0</v>
      </c>
      <c r="M77" s="66"/>
      <c r="N77" s="29">
        <f t="shared" si="24"/>
        <v>638666.21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313394.07</v>
      </c>
      <c r="M78" s="38">
        <v>0</v>
      </c>
      <c r="N78" s="32">
        <f t="shared" si="24"/>
        <v>313394.07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164656.51</v>
      </c>
      <c r="N79" s="29">
        <f t="shared" si="24"/>
        <v>164656.51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2.0640830476049623</v>
      </c>
      <c r="C84" s="48">
        <v>2.0893841099295676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1.8051243682904086</v>
      </c>
      <c r="C85" s="48">
        <v>1.7299361596315612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1.6692905332555033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2.129717528504101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1.9605067100782931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1.5541492525162035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1.8272316386894767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1.7860648960276326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1.77148921648743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1.9895808906604875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1.906875615574648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2.265700957242674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2.213824833756465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2015-12-23T14:21:59Z</dcterms:modified>
  <cp:category/>
  <cp:version/>
  <cp:contentType/>
  <cp:contentStatus/>
</cp:coreProperties>
</file>