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<sst xmlns="http://schemas.openxmlformats.org/spreadsheetml/2006/main" count="110" uniqueCount="108">
  <si>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</si>
  <si>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</si>
  <si>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</si>
  <si>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</si>
  <si>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</si>
  <si>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</si>
  <si>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</si>
  <si>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</si>
  <si>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</si>
  <si>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</si>
  <si>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</si>
  <si>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</si>
  <si>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</si>
  <si>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</si>
  <si>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</si>
  <si>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</si>
  <si>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</si>
  <si>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</si>
  <si>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</si>
  <si>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</si>
  <si>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</si>
  <si>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</si>
  <si>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</si>
  <si>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</si>
  <si>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</si>
  <si>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</si>
  <si>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</si>
  <si>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</si>
  <si>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</si>
  <si>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</si>
  <si>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</si>
  <si>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</si>
  <si>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</si>
  <si>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</si>
  <si>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</si>
  <si>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</si>
  <si>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</si>
  <si>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</si>
  <si>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</si>
  <si>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</si>
  <si>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</si>
  <si>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</si>
  <si>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</si>
  <si>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</si>
  <si>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</si>
  <si>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</si>
  <si>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</si>
  <si>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</si>
  <si>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</si>
  <si>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</si>
  <si>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</si>
  <si>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</si>
  <si>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</si>
  <si>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</si>
  <si>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</si>
  <si>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</si>
  <si>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</si>
  <si>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</si>
  <si>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</si>
  <si>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</si>
  <si>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</si>
  <si>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</si>
  <si>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</si>
  <si>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</si>
  <si>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</si>
  <si>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</si>
  <si>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</si>
  <si>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</si>
  <si>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</si>
  <si>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</si>
  <si>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</si>
  <si>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</si>
  <si>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</si>
  <si>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</si>
  <si>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</si>
  <si>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</si>
  <si>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</si>
  <si>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</si>
  <si>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</si>
  <si>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</si>
  <si>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</si>
  <si>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</si>
  <si>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</si>
  <si>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</si>
  <si>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</si>
  <si>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</si>
  <si>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</si>
  <si>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</si>
  <si>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</si>
  <si>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</si>
  <si>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</si>
  <si>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</si>
  <si>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</si>
  <si>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</si>
  <si>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</si>
  <si>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</si>
  <si>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</si>
  <si>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</si>
  <si>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</si>
  <si>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</si>
  <si>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</si>
  <si>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</si>
  <si>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</si>
  <si>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14/12/15 - VENCIMENTO 21/12/15</t>
  </si>
  <si>
    <t>7.3. Revisão de Remuneração pelo Transporte Coletivo (1)</t>
  </si>
  <si>
    <t>10. Tarifa de Remuneração por Passageiro (2)</t>
  </si>
  <si>
    <t>Nota: (1) Revisao de passageiros transportados, processada pelo sistema de bilhetagem eletrônica, período de 11 a 13/12/15, área 3.1, total de 15.586 passageiros.
           (2) Tarifa de remuneração de cada empresa considerando a aplicação dos fatores de integração e de gratuidade e, também, reequilibrio interno estabelecido e informado pelo consórcio. Não consideram os acertos financeiros previstos no item 7.</t>
  </si>
  <si>
    <t>7.5. Saldo anterior negativo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</si>
</sst>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171" fontId="43" fillId="0" borderId="10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9744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9744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9744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88</v>
      </c>
      <c r="C5" s="4" t="s">
        <v>88</v>
      </c>
      <c r="D5" s="4" t="s">
        <v>40</v>
      </c>
      <c r="E5" s="4" t="s">
        <v>101</v>
      </c>
      <c r="F5" s="4" t="s">
        <v>58</v>
      </c>
      <c r="G5" s="4" t="s">
        <v>100</v>
      </c>
      <c r="H5" s="4" t="s">
        <v>59</v>
      </c>
      <c r="I5" s="4" t="s">
        <v>60</v>
      </c>
      <c r="J5" s="4" t="s">
        <v>61</v>
      </c>
      <c r="K5" s="4" t="s">
        <v>60</v>
      </c>
      <c r="L5" s="4" t="s">
        <v>62</v>
      </c>
      <c r="M5" s="4" t="s">
        <v>63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14" ht="18.75" customHeight="1">
      <c r="A7" s="9" t="s">
        <v>3</v>
      </c>
      <c r="B7" s="10">
        <f>B8+B20+B24</f>
        <v>493891</v>
      </c>
      <c r="C7" s="10">
        <f>C8+C20+C24</f>
        <v>366790</v>
      </c>
      <c r="D7" s="10">
        <f>D8+D20+D24</f>
        <v>372255</v>
      </c>
      <c r="E7" s="10">
        <f>E8+E20+E24</f>
        <v>55788</v>
      </c>
      <c r="F7" s="10">
        <f aca="true" t="shared" si="0" ref="F7:M7">F8+F20+F24</f>
        <v>308707</v>
      </c>
      <c r="G7" s="10">
        <f t="shared" si="0"/>
        <v>491764</v>
      </c>
      <c r="H7" s="10">
        <f t="shared" si="0"/>
        <v>463800</v>
      </c>
      <c r="I7" s="10">
        <f t="shared" si="0"/>
        <v>418950</v>
      </c>
      <c r="J7" s="10">
        <f t="shared" si="0"/>
        <v>298754</v>
      </c>
      <c r="K7" s="10">
        <f t="shared" si="0"/>
        <v>362925</v>
      </c>
      <c r="L7" s="10">
        <f t="shared" si="0"/>
        <v>153499</v>
      </c>
      <c r="M7" s="10">
        <f t="shared" si="0"/>
        <v>84830</v>
      </c>
      <c r="N7" s="10">
        <f>+N8+N20+N24</f>
        <v>3871953</v>
      </c>
    </row>
    <row r="8" spans="1:14" ht="18.75" customHeight="1">
      <c r="A8" s="11" t="s">
        <v>27</v>
      </c>
      <c r="B8" s="12">
        <f>+B9+B12+B16</f>
        <v>286227</v>
      </c>
      <c r="C8" s="12">
        <f>+C9+C12+C16</f>
        <v>221633</v>
      </c>
      <c r="D8" s="12">
        <f>+D9+D12+D16</f>
        <v>242414</v>
      </c>
      <c r="E8" s="12">
        <f>+E9+E12+E16</f>
        <v>34806</v>
      </c>
      <c r="F8" s="12">
        <f aca="true" t="shared" si="1" ref="F8:M8">+F9+F12+F16</f>
        <v>189738</v>
      </c>
      <c r="G8" s="12">
        <f t="shared" si="1"/>
        <v>302350</v>
      </c>
      <c r="H8" s="12">
        <f t="shared" si="1"/>
        <v>273743</v>
      </c>
      <c r="I8" s="12">
        <f t="shared" si="1"/>
        <v>254493</v>
      </c>
      <c r="J8" s="12">
        <f t="shared" si="1"/>
        <v>183991</v>
      </c>
      <c r="K8" s="12">
        <f t="shared" si="1"/>
        <v>209645</v>
      </c>
      <c r="L8" s="12">
        <f t="shared" si="1"/>
        <v>95063</v>
      </c>
      <c r="M8" s="12">
        <f t="shared" si="1"/>
        <v>54809</v>
      </c>
      <c r="N8" s="12">
        <f>SUM(B8:M8)</f>
        <v>2348912</v>
      </c>
    </row>
    <row r="9" spans="1:14" ht="18.75" customHeight="1">
      <c r="A9" s="13" t="s">
        <v>4</v>
      </c>
      <c r="B9" s="14">
        <v>28114</v>
      </c>
      <c r="C9" s="14">
        <v>29292</v>
      </c>
      <c r="D9" s="14">
        <v>21136</v>
      </c>
      <c r="E9" s="14">
        <v>3803</v>
      </c>
      <c r="F9" s="14">
        <v>17584</v>
      </c>
      <c r="G9" s="14">
        <v>30796</v>
      </c>
      <c r="H9" s="14">
        <v>37160</v>
      </c>
      <c r="I9" s="14">
        <v>18868</v>
      </c>
      <c r="J9" s="14">
        <v>24865</v>
      </c>
      <c r="K9" s="14">
        <v>20201</v>
      </c>
      <c r="L9" s="14">
        <v>13023</v>
      </c>
      <c r="M9" s="14">
        <v>8174</v>
      </c>
      <c r="N9" s="12">
        <f aca="true" t="shared" si="2" ref="N9:N19">SUM(B9:M9)</f>
        <v>253016</v>
      </c>
    </row>
    <row r="10" spans="1:14" ht="18.75" customHeight="1">
      <c r="A10" s="15" t="s">
        <v>5</v>
      </c>
      <c r="B10" s="14">
        <f>+B9-B11</f>
        <v>28114</v>
      </c>
      <c r="C10" s="14">
        <f>+C9-C11</f>
        <v>29292</v>
      </c>
      <c r="D10" s="14">
        <f>+D9-D11</f>
        <v>21136</v>
      </c>
      <c r="E10" s="14">
        <f>+E9-E11</f>
        <v>3803</v>
      </c>
      <c r="F10" s="14">
        <f aca="true" t="shared" si="3" ref="F10:M10">+F9-F11</f>
        <v>17584</v>
      </c>
      <c r="G10" s="14">
        <f t="shared" si="3"/>
        <v>30796</v>
      </c>
      <c r="H10" s="14">
        <f t="shared" si="3"/>
        <v>37160</v>
      </c>
      <c r="I10" s="14">
        <f t="shared" si="3"/>
        <v>18868</v>
      </c>
      <c r="J10" s="14">
        <f t="shared" si="3"/>
        <v>24865</v>
      </c>
      <c r="K10" s="14">
        <f t="shared" si="3"/>
        <v>20201</v>
      </c>
      <c r="L10" s="14">
        <f t="shared" si="3"/>
        <v>13023</v>
      </c>
      <c r="M10" s="14">
        <f t="shared" si="3"/>
        <v>8174</v>
      </c>
      <c r="N10" s="12">
        <f t="shared" si="2"/>
        <v>253016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191110</v>
      </c>
      <c r="C12" s="14">
        <f>C13+C14+C15</f>
        <v>148041</v>
      </c>
      <c r="D12" s="14">
        <f>D13+D14+D15</f>
        <v>176782</v>
      </c>
      <c r="E12" s="14">
        <f>E13+E14+E15</f>
        <v>24564</v>
      </c>
      <c r="F12" s="14">
        <f aca="true" t="shared" si="4" ref="F12:M12">F13+F14+F15</f>
        <v>131285</v>
      </c>
      <c r="G12" s="14">
        <f t="shared" si="4"/>
        <v>212027</v>
      </c>
      <c r="H12" s="14">
        <f t="shared" si="4"/>
        <v>186511</v>
      </c>
      <c r="I12" s="14">
        <f t="shared" si="4"/>
        <v>183293</v>
      </c>
      <c r="J12" s="14">
        <f t="shared" si="4"/>
        <v>124219</v>
      </c>
      <c r="K12" s="14">
        <f t="shared" si="4"/>
        <v>144981</v>
      </c>
      <c r="L12" s="14">
        <f t="shared" si="4"/>
        <v>66582</v>
      </c>
      <c r="M12" s="14">
        <f t="shared" si="4"/>
        <v>38596</v>
      </c>
      <c r="N12" s="12">
        <f t="shared" si="2"/>
        <v>1627991</v>
      </c>
    </row>
    <row r="13" spans="1:14" ht="18.75" customHeight="1">
      <c r="A13" s="15" t="s">
        <v>7</v>
      </c>
      <c r="B13" s="14">
        <v>94199</v>
      </c>
      <c r="C13" s="14">
        <v>73679</v>
      </c>
      <c r="D13" s="14">
        <v>85368</v>
      </c>
      <c r="E13" s="14">
        <v>11976</v>
      </c>
      <c r="F13" s="14">
        <v>63137</v>
      </c>
      <c r="G13" s="14">
        <v>103779</v>
      </c>
      <c r="H13" s="14">
        <v>95880</v>
      </c>
      <c r="I13" s="14">
        <v>93557</v>
      </c>
      <c r="J13" s="14">
        <v>59968</v>
      </c>
      <c r="K13" s="14">
        <v>71386</v>
      </c>
      <c r="L13" s="14">
        <v>32567</v>
      </c>
      <c r="M13" s="14">
        <v>18151</v>
      </c>
      <c r="N13" s="12">
        <f t="shared" si="2"/>
        <v>803647</v>
      </c>
    </row>
    <row r="14" spans="1:14" ht="18.75" customHeight="1">
      <c r="A14" s="15" t="s">
        <v>8</v>
      </c>
      <c r="B14" s="14">
        <v>91265</v>
      </c>
      <c r="C14" s="14">
        <v>68082</v>
      </c>
      <c r="D14" s="14">
        <v>86865</v>
      </c>
      <c r="E14" s="14">
        <v>11559</v>
      </c>
      <c r="F14" s="14">
        <v>62995</v>
      </c>
      <c r="G14" s="14">
        <v>98821</v>
      </c>
      <c r="H14" s="14">
        <v>83935</v>
      </c>
      <c r="I14" s="14">
        <v>85711</v>
      </c>
      <c r="J14" s="14">
        <v>60109</v>
      </c>
      <c r="K14" s="14">
        <v>69758</v>
      </c>
      <c r="L14" s="14">
        <v>31999</v>
      </c>
      <c r="M14" s="14">
        <v>19482</v>
      </c>
      <c r="N14" s="12">
        <f t="shared" si="2"/>
        <v>770581</v>
      </c>
    </row>
    <row r="15" spans="1:14" ht="18.75" customHeight="1">
      <c r="A15" s="15" t="s">
        <v>9</v>
      </c>
      <c r="B15" s="14">
        <v>5646</v>
      </c>
      <c r="C15" s="14">
        <v>6280</v>
      </c>
      <c r="D15" s="14">
        <v>4549</v>
      </c>
      <c r="E15" s="14">
        <v>1029</v>
      </c>
      <c r="F15" s="14">
        <v>5153</v>
      </c>
      <c r="G15" s="14">
        <v>9427</v>
      </c>
      <c r="H15" s="14">
        <v>6696</v>
      </c>
      <c r="I15" s="14">
        <v>4025</v>
      </c>
      <c r="J15" s="14">
        <v>4142</v>
      </c>
      <c r="K15" s="14">
        <v>3837</v>
      </c>
      <c r="L15" s="14">
        <v>2016</v>
      </c>
      <c r="M15" s="14">
        <v>963</v>
      </c>
      <c r="N15" s="12">
        <f t="shared" si="2"/>
        <v>53763</v>
      </c>
    </row>
    <row r="16" spans="1:14" ht="18.75" customHeight="1">
      <c r="A16" s="16" t="s">
        <v>26</v>
      </c>
      <c r="B16" s="14">
        <f>B17+B18+B19</f>
        <v>67003</v>
      </c>
      <c r="C16" s="14">
        <f>C17+C18+C19</f>
        <v>44300</v>
      </c>
      <c r="D16" s="14">
        <f>D17+D18+D19</f>
        <v>44496</v>
      </c>
      <c r="E16" s="14">
        <f>E17+E18+E19</f>
        <v>6439</v>
      </c>
      <c r="F16" s="14">
        <f aca="true" t="shared" si="5" ref="F16:M16">F17+F18+F19</f>
        <v>40869</v>
      </c>
      <c r="G16" s="14">
        <f t="shared" si="5"/>
        <v>59527</v>
      </c>
      <c r="H16" s="14">
        <f t="shared" si="5"/>
        <v>50072</v>
      </c>
      <c r="I16" s="14">
        <f t="shared" si="5"/>
        <v>52332</v>
      </c>
      <c r="J16" s="14">
        <f t="shared" si="5"/>
        <v>34907</v>
      </c>
      <c r="K16" s="14">
        <f t="shared" si="5"/>
        <v>44463</v>
      </c>
      <c r="L16" s="14">
        <f t="shared" si="5"/>
        <v>15458</v>
      </c>
      <c r="M16" s="14">
        <f t="shared" si="5"/>
        <v>8039</v>
      </c>
      <c r="N16" s="12">
        <f t="shared" si="2"/>
        <v>467905</v>
      </c>
    </row>
    <row r="17" spans="1:14" ht="18.75" customHeight="1">
      <c r="A17" s="15" t="s">
        <v>23</v>
      </c>
      <c r="B17" s="14">
        <v>8760</v>
      </c>
      <c r="C17" s="14">
        <v>6465</v>
      </c>
      <c r="D17" s="14">
        <v>5856</v>
      </c>
      <c r="E17" s="14">
        <v>875</v>
      </c>
      <c r="F17" s="14">
        <v>5486</v>
      </c>
      <c r="G17" s="14">
        <v>9300</v>
      </c>
      <c r="H17" s="14">
        <v>7594</v>
      </c>
      <c r="I17" s="14">
        <v>8060</v>
      </c>
      <c r="J17" s="14">
        <v>5517</v>
      </c>
      <c r="K17" s="14">
        <v>6939</v>
      </c>
      <c r="L17" s="14">
        <v>2517</v>
      </c>
      <c r="M17" s="14">
        <v>1193</v>
      </c>
      <c r="N17" s="12">
        <f t="shared" si="2"/>
        <v>68562</v>
      </c>
    </row>
    <row r="18" spans="1:14" ht="18.75" customHeight="1">
      <c r="A18" s="15" t="s">
        <v>24</v>
      </c>
      <c r="B18" s="14">
        <v>4179</v>
      </c>
      <c r="C18" s="14">
        <v>1897</v>
      </c>
      <c r="D18" s="14">
        <v>3735</v>
      </c>
      <c r="E18" s="14">
        <v>391</v>
      </c>
      <c r="F18" s="14">
        <v>2513</v>
      </c>
      <c r="G18" s="14">
        <v>3668</v>
      </c>
      <c r="H18" s="14">
        <v>3768</v>
      </c>
      <c r="I18" s="14">
        <v>3952</v>
      </c>
      <c r="J18" s="14">
        <v>2639</v>
      </c>
      <c r="K18" s="14">
        <v>4112</v>
      </c>
      <c r="L18" s="14">
        <v>1272</v>
      </c>
      <c r="M18" s="14">
        <v>592</v>
      </c>
      <c r="N18" s="12">
        <f t="shared" si="2"/>
        <v>32718</v>
      </c>
    </row>
    <row r="19" spans="1:14" ht="18.75" customHeight="1">
      <c r="A19" s="15" t="s">
        <v>25</v>
      </c>
      <c r="B19" s="14">
        <v>54064</v>
      </c>
      <c r="C19" s="14">
        <v>35938</v>
      </c>
      <c r="D19" s="14">
        <v>34905</v>
      </c>
      <c r="E19" s="14">
        <v>5173</v>
      </c>
      <c r="F19" s="14">
        <v>32870</v>
      </c>
      <c r="G19" s="14">
        <v>46559</v>
      </c>
      <c r="H19" s="14">
        <v>38710</v>
      </c>
      <c r="I19" s="14">
        <v>40320</v>
      </c>
      <c r="J19" s="14">
        <v>26751</v>
      </c>
      <c r="K19" s="14">
        <v>33412</v>
      </c>
      <c r="L19" s="14">
        <v>11669</v>
      </c>
      <c r="M19" s="14">
        <v>6254</v>
      </c>
      <c r="N19" s="12">
        <f t="shared" si="2"/>
        <v>366625</v>
      </c>
    </row>
    <row r="20" spans="1:14" ht="18.75" customHeight="1">
      <c r="A20" s="17" t="s">
        <v>10</v>
      </c>
      <c r="B20" s="18">
        <f>B21+B22+B23</f>
        <v>142193</v>
      </c>
      <c r="C20" s="18">
        <f>C21+C22+C23</f>
        <v>87904</v>
      </c>
      <c r="D20" s="18">
        <f>D21+D22+D23</f>
        <v>79684</v>
      </c>
      <c r="E20" s="18">
        <f>E21+E22+E23</f>
        <v>11260</v>
      </c>
      <c r="F20" s="18">
        <f aca="true" t="shared" si="6" ref="F20:M20">F21+F22+F23</f>
        <v>67622</v>
      </c>
      <c r="G20" s="18">
        <f t="shared" si="6"/>
        <v>110573</v>
      </c>
      <c r="H20" s="18">
        <f t="shared" si="6"/>
        <v>119272</v>
      </c>
      <c r="I20" s="18">
        <f t="shared" si="6"/>
        <v>115451</v>
      </c>
      <c r="J20" s="18">
        <f t="shared" si="6"/>
        <v>73714</v>
      </c>
      <c r="K20" s="18">
        <f t="shared" si="6"/>
        <v>113903</v>
      </c>
      <c r="L20" s="18">
        <f t="shared" si="6"/>
        <v>44553</v>
      </c>
      <c r="M20" s="18">
        <f t="shared" si="6"/>
        <v>23626</v>
      </c>
      <c r="N20" s="12">
        <f aca="true" t="shared" si="7" ref="N20:N26">SUM(B20:M20)</f>
        <v>989755</v>
      </c>
    </row>
    <row r="21" spans="1:14" ht="18.75" customHeight="1">
      <c r="A21" s="13" t="s">
        <v>11</v>
      </c>
      <c r="B21" s="14">
        <v>76305</v>
      </c>
      <c r="C21" s="14">
        <v>50141</v>
      </c>
      <c r="D21" s="14">
        <v>45012</v>
      </c>
      <c r="E21" s="14">
        <v>6513</v>
      </c>
      <c r="F21" s="14">
        <v>37776</v>
      </c>
      <c r="G21" s="14">
        <v>62810</v>
      </c>
      <c r="H21" s="14">
        <v>69452</v>
      </c>
      <c r="I21" s="14">
        <v>65880</v>
      </c>
      <c r="J21" s="14">
        <v>40444</v>
      </c>
      <c r="K21" s="14">
        <v>61844</v>
      </c>
      <c r="L21" s="14">
        <v>24319</v>
      </c>
      <c r="M21" s="14">
        <v>12615</v>
      </c>
      <c r="N21" s="12">
        <f t="shared" si="7"/>
        <v>553111</v>
      </c>
    </row>
    <row r="22" spans="1:14" ht="18.75" customHeight="1">
      <c r="A22" s="13" t="s">
        <v>12</v>
      </c>
      <c r="B22" s="14">
        <v>62434</v>
      </c>
      <c r="C22" s="14">
        <v>35083</v>
      </c>
      <c r="D22" s="14">
        <v>32891</v>
      </c>
      <c r="E22" s="14">
        <v>4375</v>
      </c>
      <c r="F22" s="14">
        <v>27815</v>
      </c>
      <c r="G22" s="14">
        <v>43889</v>
      </c>
      <c r="H22" s="14">
        <v>46755</v>
      </c>
      <c r="I22" s="14">
        <v>47291</v>
      </c>
      <c r="J22" s="14">
        <v>31285</v>
      </c>
      <c r="K22" s="14">
        <v>49580</v>
      </c>
      <c r="L22" s="14">
        <v>19126</v>
      </c>
      <c r="M22" s="14">
        <v>10552</v>
      </c>
      <c r="N22" s="12">
        <f t="shared" si="7"/>
        <v>411076</v>
      </c>
    </row>
    <row r="23" spans="1:14" ht="18.75" customHeight="1">
      <c r="A23" s="13" t="s">
        <v>13</v>
      </c>
      <c r="B23" s="14">
        <v>3454</v>
      </c>
      <c r="C23" s="14">
        <v>2680</v>
      </c>
      <c r="D23" s="14">
        <v>1781</v>
      </c>
      <c r="E23" s="14">
        <v>372</v>
      </c>
      <c r="F23" s="14">
        <v>2031</v>
      </c>
      <c r="G23" s="14">
        <v>3874</v>
      </c>
      <c r="H23" s="14">
        <v>3065</v>
      </c>
      <c r="I23" s="14">
        <v>2280</v>
      </c>
      <c r="J23" s="14">
        <v>1985</v>
      </c>
      <c r="K23" s="14">
        <v>2479</v>
      </c>
      <c r="L23" s="14">
        <v>1108</v>
      </c>
      <c r="M23" s="14">
        <v>459</v>
      </c>
      <c r="N23" s="12">
        <f t="shared" si="7"/>
        <v>25568</v>
      </c>
    </row>
    <row r="24" spans="1:14" ht="18.75" customHeight="1">
      <c r="A24" s="17" t="s">
        <v>14</v>
      </c>
      <c r="B24" s="14">
        <f>B25+B26</f>
        <v>65471</v>
      </c>
      <c r="C24" s="14">
        <f>C25+C26</f>
        <v>57253</v>
      </c>
      <c r="D24" s="14">
        <f>D25+D26</f>
        <v>50157</v>
      </c>
      <c r="E24" s="14">
        <f>E25+E26</f>
        <v>9722</v>
      </c>
      <c r="F24" s="14">
        <f aca="true" t="shared" si="8" ref="F24:M24">F25+F26</f>
        <v>51347</v>
      </c>
      <c r="G24" s="14">
        <f t="shared" si="8"/>
        <v>78841</v>
      </c>
      <c r="H24" s="14">
        <f t="shared" si="8"/>
        <v>70785</v>
      </c>
      <c r="I24" s="14">
        <f t="shared" si="8"/>
        <v>49006</v>
      </c>
      <c r="J24" s="14">
        <f t="shared" si="8"/>
        <v>41049</v>
      </c>
      <c r="K24" s="14">
        <f t="shared" si="8"/>
        <v>39377</v>
      </c>
      <c r="L24" s="14">
        <f t="shared" si="8"/>
        <v>13883</v>
      </c>
      <c r="M24" s="14">
        <f t="shared" si="8"/>
        <v>6395</v>
      </c>
      <c r="N24" s="12">
        <f t="shared" si="7"/>
        <v>533286</v>
      </c>
    </row>
    <row r="25" spans="1:14" ht="18.75" customHeight="1">
      <c r="A25" s="13" t="s">
        <v>15</v>
      </c>
      <c r="B25" s="14">
        <v>41901</v>
      </c>
      <c r="C25" s="14">
        <v>36642</v>
      </c>
      <c r="D25" s="14">
        <v>32100</v>
      </c>
      <c r="E25" s="14">
        <v>6222</v>
      </c>
      <c r="F25" s="14">
        <v>32862</v>
      </c>
      <c r="G25" s="14">
        <v>50458</v>
      </c>
      <c r="H25" s="14">
        <v>45302</v>
      </c>
      <c r="I25" s="14">
        <v>31364</v>
      </c>
      <c r="J25" s="14">
        <v>26271</v>
      </c>
      <c r="K25" s="14">
        <v>25201</v>
      </c>
      <c r="L25" s="14">
        <v>8885</v>
      </c>
      <c r="M25" s="14">
        <v>4093</v>
      </c>
      <c r="N25" s="12">
        <f t="shared" si="7"/>
        <v>341301</v>
      </c>
    </row>
    <row r="26" spans="1:14" ht="18.75" customHeight="1">
      <c r="A26" s="13" t="s">
        <v>16</v>
      </c>
      <c r="B26" s="14">
        <v>23570</v>
      </c>
      <c r="C26" s="14">
        <v>20611</v>
      </c>
      <c r="D26" s="14">
        <v>18057</v>
      </c>
      <c r="E26" s="14">
        <v>3500</v>
      </c>
      <c r="F26" s="14">
        <v>18485</v>
      </c>
      <c r="G26" s="14">
        <v>28383</v>
      </c>
      <c r="H26" s="14">
        <v>25483</v>
      </c>
      <c r="I26" s="14">
        <v>17642</v>
      </c>
      <c r="J26" s="14">
        <v>14778</v>
      </c>
      <c r="K26" s="14">
        <v>14176</v>
      </c>
      <c r="L26" s="14">
        <v>4998</v>
      </c>
      <c r="M26" s="14">
        <v>2302</v>
      </c>
      <c r="N26" s="12">
        <f t="shared" si="7"/>
        <v>191985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</row>
    <row r="30" spans="1:14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0.9821205741752735</v>
      </c>
      <c r="C32" s="23">
        <f aca="true" t="shared" si="9" ref="C32:M32">(((+C$8+C$20)*C$29)+(C$24*C$30))/C$7</f>
        <v>0.9979551942528423</v>
      </c>
      <c r="D32" s="23">
        <f t="shared" si="9"/>
        <v>0.9891319232783979</v>
      </c>
      <c r="E32" s="23">
        <f t="shared" si="9"/>
        <v>0.9851162902416291</v>
      </c>
      <c r="F32" s="23">
        <f t="shared" si="9"/>
        <v>0.9959914653700758</v>
      </c>
      <c r="G32" s="23">
        <f t="shared" si="9"/>
        <v>0.9958636707851733</v>
      </c>
      <c r="H32" s="23">
        <f t="shared" si="9"/>
        <v>0.9980006824062095</v>
      </c>
      <c r="I32" s="23">
        <f t="shared" si="9"/>
        <v>0.9965609824561404</v>
      </c>
      <c r="J32" s="23">
        <f t="shared" si="9"/>
        <v>0.993748269479237</v>
      </c>
      <c r="K32" s="23">
        <f t="shared" si="9"/>
        <v>0.9959421373562031</v>
      </c>
      <c r="L32" s="23">
        <f t="shared" si="9"/>
        <v>0.9965179219408596</v>
      </c>
      <c r="M32" s="23">
        <f t="shared" si="9"/>
        <v>0.9914964517269834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1.8505115858610506</v>
      </c>
      <c r="C35" s="26">
        <f>C32*C34</f>
        <v>1.8167774311372995</v>
      </c>
      <c r="D35" s="26">
        <f>D32*D34</f>
        <v>1.6685666413783296</v>
      </c>
      <c r="E35" s="26">
        <f>E32*E34</f>
        <v>2.125880954341435</v>
      </c>
      <c r="F35" s="26">
        <f aca="true" t="shared" si="10" ref="F35:M35">F32*F34</f>
        <v>1.9596132081156241</v>
      </c>
      <c r="G35" s="26">
        <f t="shared" si="10"/>
        <v>1.5537464991590275</v>
      </c>
      <c r="H35" s="26">
        <f t="shared" si="10"/>
        <v>1.8168602423205045</v>
      </c>
      <c r="I35" s="26">
        <f t="shared" si="10"/>
        <v>1.7710881780210528</v>
      </c>
      <c r="J35" s="26">
        <f t="shared" si="10"/>
        <v>1.9889871613626928</v>
      </c>
      <c r="K35" s="26">
        <f t="shared" si="10"/>
        <v>1.9059344682585657</v>
      </c>
      <c r="L35" s="26">
        <f t="shared" si="10"/>
        <v>2.26498558477938</v>
      </c>
      <c r="M35" s="26">
        <f t="shared" si="10"/>
        <v>2.2125243320287638</v>
      </c>
      <c r="N35" s="27"/>
    </row>
    <row r="36" spans="1:14" ht="18.75" customHeight="1">
      <c r="A36" s="56" t="s">
        <v>43</v>
      </c>
      <c r="B36" s="26">
        <v>-0.0060837918</v>
      </c>
      <c r="C36" s="26">
        <v>-0.0059877314</v>
      </c>
      <c r="D36" s="26">
        <v>-0.005489624</v>
      </c>
      <c r="E36" s="26">
        <v>-0.0061880691</v>
      </c>
      <c r="F36" s="26">
        <v>-0.0063324771</v>
      </c>
      <c r="G36" s="26">
        <v>-0.0050788996</v>
      </c>
      <c r="H36" s="26">
        <v>-0.0055888098</v>
      </c>
      <c r="I36" s="26">
        <v>-0.0056686478</v>
      </c>
      <c r="J36" s="26">
        <v>-0.0063259069</v>
      </c>
      <c r="K36" s="26">
        <v>-0.0062248674</v>
      </c>
      <c r="L36" s="26">
        <v>-0.0073429143</v>
      </c>
      <c r="M36" s="26">
        <v>-0.0072592243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84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14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f>SUM(B39:M39)</f>
        <v>5967</v>
      </c>
    </row>
    <row r="40" spans="1:14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914203.3676366063</v>
      </c>
      <c r="C42" s="64">
        <f aca="true" t="shared" si="12" ref="C42:M42">C43+C44+C45+C46</f>
        <v>666674.793966644</v>
      </c>
      <c r="D42" s="64">
        <f t="shared" si="12"/>
        <v>630618.74510417</v>
      </c>
      <c r="E42" s="64">
        <f t="shared" si="12"/>
        <v>118899.70668184919</v>
      </c>
      <c r="F42" s="64">
        <f t="shared" si="12"/>
        <v>605152.8346296402</v>
      </c>
      <c r="G42" s="64">
        <f t="shared" si="12"/>
        <v>764241.1334295457</v>
      </c>
      <c r="H42" s="64">
        <f t="shared" si="12"/>
        <v>842965.25040301</v>
      </c>
      <c r="I42" s="64">
        <f t="shared" si="12"/>
        <v>742169.1121861101</v>
      </c>
      <c r="J42" s="64">
        <f t="shared" si="12"/>
        <v>594446.5804157472</v>
      </c>
      <c r="K42" s="64">
        <f t="shared" si="12"/>
        <v>692054.3468915949</v>
      </c>
      <c r="L42" s="64">
        <f t="shared" si="12"/>
        <v>347817.0522759143</v>
      </c>
      <c r="M42" s="64">
        <f t="shared" si="12"/>
        <v>187791.67908863103</v>
      </c>
      <c r="N42" s="64">
        <f>N43+N44+N45+N46</f>
        <v>7107034.602709463</v>
      </c>
    </row>
    <row r="43" spans="1:14" ht="18.75" customHeight="1">
      <c r="A43" s="61" t="s">
        <v>85</v>
      </c>
      <c r="B43" s="58">
        <f aca="true" t="shared" si="13" ref="B43:H43">B35*B7</f>
        <v>913951.0176525002</v>
      </c>
      <c r="C43" s="58">
        <f t="shared" si="13"/>
        <v>666375.79396685</v>
      </c>
      <c r="D43" s="58">
        <f t="shared" si="13"/>
        <v>621132.2750862901</v>
      </c>
      <c r="E43" s="58">
        <f t="shared" si="13"/>
        <v>118598.64668079998</v>
      </c>
      <c r="F43" s="58">
        <f t="shared" si="13"/>
        <v>604946.3146377499</v>
      </c>
      <c r="G43" s="58">
        <f t="shared" si="13"/>
        <v>764076.59341244</v>
      </c>
      <c r="H43" s="58">
        <f t="shared" si="13"/>
        <v>842659.78038825</v>
      </c>
      <c r="I43" s="58">
        <f>I35*I7</f>
        <v>741997.3921819201</v>
      </c>
      <c r="J43" s="58">
        <f>J35*J7</f>
        <v>594217.8704057499</v>
      </c>
      <c r="K43" s="58">
        <f>K35*K7</f>
        <v>691711.2668927399</v>
      </c>
      <c r="L43" s="58">
        <f>L35*L7</f>
        <v>347673.02227805</v>
      </c>
      <c r="M43" s="58">
        <f>M35*M7</f>
        <v>187688.43908600003</v>
      </c>
      <c r="N43" s="60">
        <f>SUM(B43:M43)</f>
        <v>7095028.41266934</v>
      </c>
    </row>
    <row r="44" spans="1:14" ht="18.75" customHeight="1">
      <c r="A44" s="61" t="s">
        <v>86</v>
      </c>
      <c r="B44" s="58">
        <f aca="true" t="shared" si="14" ref="B44:M44">B36*B7</f>
        <v>-3004.7300158938</v>
      </c>
      <c r="C44" s="58">
        <f t="shared" si="14"/>
        <v>-2196.240000206</v>
      </c>
      <c r="D44" s="58">
        <f t="shared" si="14"/>
        <v>-2043.53998212</v>
      </c>
      <c r="E44" s="58">
        <f t="shared" si="14"/>
        <v>-345.2199989508</v>
      </c>
      <c r="F44" s="58">
        <f t="shared" si="14"/>
        <v>-1954.8800081097</v>
      </c>
      <c r="G44" s="58">
        <f t="shared" si="14"/>
        <v>-2497.6199828944</v>
      </c>
      <c r="H44" s="58">
        <f t="shared" si="14"/>
        <v>-2592.0899852400003</v>
      </c>
      <c r="I44" s="58">
        <f t="shared" si="14"/>
        <v>-2374.87999581</v>
      </c>
      <c r="J44" s="58">
        <f t="shared" si="14"/>
        <v>-1889.8899900026</v>
      </c>
      <c r="K44" s="58">
        <f t="shared" si="14"/>
        <v>-2259.160001145</v>
      </c>
      <c r="L44" s="58">
        <f t="shared" si="14"/>
        <v>-1127.1300021357001</v>
      </c>
      <c r="M44" s="58">
        <f t="shared" si="14"/>
        <v>-615.799997369</v>
      </c>
      <c r="N44" s="28">
        <f>SUM(B44:M44)</f>
        <v>-22901.179959876998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14" ht="18.75" customHeight="1">
      <c r="A46" s="2" t="s">
        <v>93</v>
      </c>
      <c r="B46" s="58">
        <v>0</v>
      </c>
      <c r="C46" s="58">
        <v>0</v>
      </c>
      <c r="D46" s="58">
        <v>9368.61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9368.61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94</v>
      </c>
      <c r="B48" s="28">
        <f>+B49+B52+B60+B61</f>
        <v>-98608.72</v>
      </c>
      <c r="C48" s="28">
        <f aca="true" t="shared" si="16" ref="C48:M48">+C49+C52+C60+C61</f>
        <v>-102641.84</v>
      </c>
      <c r="D48" s="28">
        <f t="shared" si="16"/>
        <v>-74074.44</v>
      </c>
      <c r="E48" s="28">
        <f>+E49+E52+E60+E61+E62</f>
        <v>10360.57</v>
      </c>
      <c r="F48" s="28">
        <f t="shared" si="16"/>
        <v>-61565.4</v>
      </c>
      <c r="G48" s="28">
        <f t="shared" si="16"/>
        <v>-107841.64</v>
      </c>
      <c r="H48" s="28">
        <f t="shared" si="16"/>
        <v>-130171.28</v>
      </c>
      <c r="I48" s="28">
        <f t="shared" si="16"/>
        <v>-66140.72</v>
      </c>
      <c r="J48" s="28">
        <f t="shared" si="16"/>
        <v>-87232.94</v>
      </c>
      <c r="K48" s="28">
        <f t="shared" si="16"/>
        <v>-70801.94</v>
      </c>
      <c r="L48" s="28">
        <f t="shared" si="16"/>
        <v>-45666.1</v>
      </c>
      <c r="M48" s="28">
        <f t="shared" si="16"/>
        <v>-28651.8</v>
      </c>
      <c r="N48" s="28">
        <f>+N49+N52+N60+N61+N62</f>
        <v>-863036.25</v>
      </c>
    </row>
    <row r="49" spans="1:14" ht="18.75" customHeight="1">
      <c r="A49" s="17" t="s">
        <v>48</v>
      </c>
      <c r="B49" s="29">
        <f>B50+B51</f>
        <v>-98399</v>
      </c>
      <c r="C49" s="29">
        <f>C50+C51</f>
        <v>-102522</v>
      </c>
      <c r="D49" s="29">
        <f>D50+D51</f>
        <v>-73976</v>
      </c>
      <c r="E49" s="29">
        <f>E50+E51</f>
        <v>-13310.5</v>
      </c>
      <c r="F49" s="29">
        <f aca="true" t="shared" si="17" ref="F49:M49">F50+F51</f>
        <v>-61544</v>
      </c>
      <c r="G49" s="29">
        <f t="shared" si="17"/>
        <v>-107786</v>
      </c>
      <c r="H49" s="29">
        <f t="shared" si="17"/>
        <v>-130060</v>
      </c>
      <c r="I49" s="29">
        <f t="shared" si="17"/>
        <v>-66038</v>
      </c>
      <c r="J49" s="29">
        <f t="shared" si="17"/>
        <v>-87027.5</v>
      </c>
      <c r="K49" s="29">
        <f t="shared" si="17"/>
        <v>-70703.5</v>
      </c>
      <c r="L49" s="29">
        <f t="shared" si="17"/>
        <v>-45580.5</v>
      </c>
      <c r="M49" s="29">
        <f t="shared" si="17"/>
        <v>-28609</v>
      </c>
      <c r="N49" s="28">
        <f aca="true" t="shared" si="18" ref="N49:N62">SUM(B49:M49)</f>
        <v>-885556</v>
      </c>
    </row>
    <row r="50" spans="1:14" ht="18.75" customHeight="1">
      <c r="A50" s="13" t="s">
        <v>49</v>
      </c>
      <c r="B50" s="20">
        <f>ROUND(-B9*$D$3,2)</f>
        <v>-98399</v>
      </c>
      <c r="C50" s="20">
        <f>ROUND(-C9*$D$3,2)</f>
        <v>-102522</v>
      </c>
      <c r="D50" s="20">
        <f>ROUND(-D9*$D$3,2)</f>
        <v>-73976</v>
      </c>
      <c r="E50" s="20">
        <f>ROUND(-E9*$D$3,2)</f>
        <v>-13310.5</v>
      </c>
      <c r="F50" s="20">
        <f aca="true" t="shared" si="19" ref="F50:M50">ROUND(-F9*$D$3,2)</f>
        <v>-61544</v>
      </c>
      <c r="G50" s="20">
        <f t="shared" si="19"/>
        <v>-107786</v>
      </c>
      <c r="H50" s="20">
        <f t="shared" si="19"/>
        <v>-130060</v>
      </c>
      <c r="I50" s="20">
        <f t="shared" si="19"/>
        <v>-66038</v>
      </c>
      <c r="J50" s="20">
        <f t="shared" si="19"/>
        <v>-87027.5</v>
      </c>
      <c r="K50" s="20">
        <f t="shared" si="19"/>
        <v>-70703.5</v>
      </c>
      <c r="L50" s="20">
        <f t="shared" si="19"/>
        <v>-45580.5</v>
      </c>
      <c r="M50" s="20">
        <f t="shared" si="19"/>
        <v>-28609</v>
      </c>
      <c r="N50" s="49">
        <f t="shared" si="18"/>
        <v>-885556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87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104</v>
      </c>
      <c r="B60" s="30">
        <v>0</v>
      </c>
      <c r="C60" s="30">
        <v>0</v>
      </c>
      <c r="D60" s="30">
        <v>0</v>
      </c>
      <c r="E60" s="30">
        <v>28995.25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28995.25</v>
      </c>
    </row>
    <row r="61" spans="1:14" ht="18.75" customHeight="1">
      <c r="A61" s="17" t="s">
        <v>95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8" customHeight="1">
      <c r="A62" s="35" t="s">
        <v>107</v>
      </c>
      <c r="B62" s="67"/>
      <c r="C62" s="67"/>
      <c r="D62" s="67"/>
      <c r="E62" s="79">
        <v>-5242.86</v>
      </c>
      <c r="F62" s="67"/>
      <c r="G62" s="67"/>
      <c r="H62" s="67"/>
      <c r="I62" s="67"/>
      <c r="J62" s="67"/>
      <c r="K62" s="67"/>
      <c r="L62" s="67"/>
      <c r="M62" s="67"/>
      <c r="N62" s="70">
        <f t="shared" si="18"/>
        <v>-5242.86</v>
      </c>
    </row>
    <row r="63" spans="1:14" ht="20.25" customHeight="1">
      <c r="A63" s="2" t="s">
        <v>98</v>
      </c>
      <c r="B63" s="32">
        <f aca="true" t="shared" si="22" ref="B63:M63">+B42+B48</f>
        <v>815594.6476366064</v>
      </c>
      <c r="C63" s="32">
        <f t="shared" si="22"/>
        <v>564032.953966644</v>
      </c>
      <c r="D63" s="32">
        <f t="shared" si="22"/>
        <v>556544.30510417</v>
      </c>
      <c r="E63" s="32">
        <f t="shared" si="22"/>
        <v>129260.27668184918</v>
      </c>
      <c r="F63" s="32">
        <f t="shared" si="22"/>
        <v>543587.4346296402</v>
      </c>
      <c r="G63" s="32">
        <f t="shared" si="22"/>
        <v>656399.4934295457</v>
      </c>
      <c r="H63" s="32">
        <f t="shared" si="22"/>
        <v>712793.97040301</v>
      </c>
      <c r="I63" s="32">
        <f t="shared" si="22"/>
        <v>676028.3921861101</v>
      </c>
      <c r="J63" s="32">
        <f t="shared" si="22"/>
        <v>507213.64041574724</v>
      </c>
      <c r="K63" s="32">
        <f t="shared" si="22"/>
        <v>621252.4068915949</v>
      </c>
      <c r="L63" s="32">
        <f t="shared" si="22"/>
        <v>302150.9522759143</v>
      </c>
      <c r="M63" s="32">
        <f t="shared" si="22"/>
        <v>159139.87908863105</v>
      </c>
      <c r="N63" s="32">
        <f>SUM(B63:M63)</f>
        <v>6243998.352709463</v>
      </c>
    </row>
    <row r="64" spans="1:14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97</v>
      </c>
      <c r="B66" s="39">
        <f>SUM(B67:B80)</f>
        <v>815594.65</v>
      </c>
      <c r="C66" s="39">
        <f aca="true" t="shared" si="23" ref="C66:M66">SUM(C67:C80)</f>
        <v>564032.95</v>
      </c>
      <c r="D66" s="39">
        <f t="shared" si="23"/>
        <v>556544.31</v>
      </c>
      <c r="E66" s="39">
        <f t="shared" si="23"/>
        <v>129260.28</v>
      </c>
      <c r="F66" s="39">
        <f t="shared" si="23"/>
        <v>543587.43</v>
      </c>
      <c r="G66" s="39">
        <f t="shared" si="23"/>
        <v>656399.49</v>
      </c>
      <c r="H66" s="39">
        <f t="shared" si="23"/>
        <v>712793.98</v>
      </c>
      <c r="I66" s="39">
        <f t="shared" si="23"/>
        <v>676028.4</v>
      </c>
      <c r="J66" s="39">
        <f t="shared" si="23"/>
        <v>507213.64</v>
      </c>
      <c r="K66" s="39">
        <f t="shared" si="23"/>
        <v>621252.41</v>
      </c>
      <c r="L66" s="39">
        <f t="shared" si="23"/>
        <v>302150.95</v>
      </c>
      <c r="M66" s="39">
        <f t="shared" si="23"/>
        <v>159139.88</v>
      </c>
      <c r="N66" s="32">
        <f>SUM(N67:N80)</f>
        <v>6243998.37</v>
      </c>
    </row>
    <row r="67" spans="1:14" ht="18.75" customHeight="1">
      <c r="A67" s="17" t="s">
        <v>89</v>
      </c>
      <c r="B67" s="39">
        <v>163347.29</v>
      </c>
      <c r="C67" s="39">
        <v>162800.07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326147.36</v>
      </c>
    </row>
    <row r="68" spans="1:14" ht="18.75" customHeight="1">
      <c r="A68" s="17" t="s">
        <v>90</v>
      </c>
      <c r="B68" s="39">
        <v>652247.36</v>
      </c>
      <c r="C68" s="39">
        <v>401232.88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1053480.24</v>
      </c>
    </row>
    <row r="69" spans="1:14" ht="18.75" customHeight="1">
      <c r="A69" s="17" t="s">
        <v>73</v>
      </c>
      <c r="B69" s="38">
        <v>0</v>
      </c>
      <c r="C69" s="38">
        <v>0</v>
      </c>
      <c r="D69" s="29">
        <v>556544.31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556544.31</v>
      </c>
    </row>
    <row r="70" spans="1:14" ht="18.75" customHeight="1">
      <c r="A70" s="17" t="s">
        <v>64</v>
      </c>
      <c r="B70" s="38">
        <v>0</v>
      </c>
      <c r="C70" s="38">
        <v>0</v>
      </c>
      <c r="D70" s="38">
        <v>0</v>
      </c>
      <c r="E70" s="29">
        <f>100265.03+28995.25</f>
        <v>129260.28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129260.28</v>
      </c>
    </row>
    <row r="71" spans="1:14" ht="18.75" customHeight="1">
      <c r="A71" s="17" t="s">
        <v>65</v>
      </c>
      <c r="B71" s="38">
        <v>0</v>
      </c>
      <c r="C71" s="38">
        <v>0</v>
      </c>
      <c r="D71" s="38">
        <v>0</v>
      </c>
      <c r="E71" s="38">
        <v>0</v>
      </c>
      <c r="F71" s="29">
        <v>543587.43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543587.43</v>
      </c>
    </row>
    <row r="72" spans="1:14" ht="18.75" customHeight="1">
      <c r="A72" s="17" t="s">
        <v>102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656399.49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656399.49</v>
      </c>
    </row>
    <row r="73" spans="1:14" ht="18.75" customHeight="1">
      <c r="A73" s="17" t="s">
        <v>66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547941.64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547941.64</v>
      </c>
    </row>
    <row r="74" spans="1:14" ht="18.75" customHeight="1">
      <c r="A74" s="17" t="s">
        <v>67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164852.34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164852.34</v>
      </c>
    </row>
    <row r="75" spans="1:14" ht="18.75" customHeight="1">
      <c r="A75" s="17" t="s">
        <v>68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676028.4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676028.4</v>
      </c>
    </row>
    <row r="76" spans="1:14" ht="18.75" customHeight="1">
      <c r="A76" s="17" t="s">
        <v>69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507213.64</v>
      </c>
      <c r="K76" s="38">
        <v>0</v>
      </c>
      <c r="L76" s="38">
        <v>0</v>
      </c>
      <c r="M76" s="38">
        <v>0</v>
      </c>
      <c r="N76" s="32">
        <f t="shared" si="24"/>
        <v>507213.64</v>
      </c>
    </row>
    <row r="77" spans="1:14" ht="18.75" customHeight="1">
      <c r="A77" s="17" t="s">
        <v>70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621252.41</v>
      </c>
      <c r="L77" s="38">
        <v>0</v>
      </c>
      <c r="M77" s="65"/>
      <c r="N77" s="29">
        <f t="shared" si="24"/>
        <v>621252.41</v>
      </c>
    </row>
    <row r="78" spans="1:14" ht="18.75" customHeight="1">
      <c r="A78" s="17" t="s">
        <v>71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302150.95</v>
      </c>
      <c r="M78" s="38">
        <v>0</v>
      </c>
      <c r="N78" s="32">
        <f t="shared" si="24"/>
        <v>302150.95</v>
      </c>
    </row>
    <row r="79" spans="1:14" ht="18.75" customHeight="1">
      <c r="A79" s="17" t="s">
        <v>72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159139.88</v>
      </c>
      <c r="N79" s="29">
        <f t="shared" si="24"/>
        <v>159139.88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105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91</v>
      </c>
      <c r="B84" s="47">
        <v>2.0633839804745575</v>
      </c>
      <c r="C84" s="47">
        <v>2.0781911443454426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92</v>
      </c>
      <c r="B85" s="47">
        <v>1.8051045319648622</v>
      </c>
      <c r="C85" s="47">
        <v>1.7299307682392326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83</v>
      </c>
      <c r="B86" s="47">
        <v>0</v>
      </c>
      <c r="C86" s="47">
        <v>0</v>
      </c>
      <c r="D86" s="24">
        <v>1.669306367806864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74</v>
      </c>
      <c r="B87" s="47">
        <v>0</v>
      </c>
      <c r="C87" s="47">
        <v>0</v>
      </c>
      <c r="D87" s="47">
        <v>0</v>
      </c>
      <c r="E87" s="47">
        <v>2.1294654624549407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75</v>
      </c>
      <c r="B88" s="47">
        <v>0</v>
      </c>
      <c r="C88" s="47">
        <v>0</v>
      </c>
      <c r="D88" s="47">
        <v>0</v>
      </c>
      <c r="E88" s="47">
        <v>0</v>
      </c>
      <c r="F88" s="47">
        <v>1.9603279322201124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99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v>1.5540409883125565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76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1.8274659613741164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77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1.7860171271163094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78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v>1.771351148180135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79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v>1.989622456125537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80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v>1.906729308581814</v>
      </c>
      <c r="L94" s="47">
        <v>0</v>
      </c>
      <c r="M94" s="47">
        <v>0</v>
      </c>
      <c r="N94" s="29"/>
    </row>
    <row r="95" spans="1:14" ht="18.75" customHeight="1">
      <c r="A95" s="17" t="s">
        <v>81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v>2.2659329212720793</v>
      </c>
      <c r="M95" s="47">
        <v>0</v>
      </c>
      <c r="N95" s="66"/>
    </row>
    <row r="96" spans="1:14" ht="18.75" customHeight="1">
      <c r="A96" s="37" t="s">
        <v>82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v>2.2142463382792243</v>
      </c>
      <c r="N96" s="53"/>
    </row>
    <row r="97" spans="1:13" ht="45.75" customHeight="1">
      <c r="A97" s="78" t="s">
        <v>106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2015-12-18T19:41:38Z</dcterms:modified>
  <cp:category/>
  <cp:version/>
  <cp:contentType/>
  <cp:contentStatus/>
</cp:coreProperties>
</file>