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<sst xmlns="http://schemas.openxmlformats.org/spreadsheetml/2006/main" count="109" uniqueCount="107">
  <si>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</si>
  <si>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</si>
  <si>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</si>
  <si>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</si>
  <si>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</si>
  <si>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</si>
  <si>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</si>
  <si>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</si>
  <si>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</si>
  <si>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</si>
  <si>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</si>
  <si>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</si>
  <si>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</si>
  <si>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</si>
  <si>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</si>
  <si>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</si>
  <si>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</si>
  <si>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</si>
  <si>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</si>
  <si>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</si>
  <si>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</si>
  <si>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</si>
  <si>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</si>
  <si>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</si>
  <si>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</si>
  <si>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</si>
  <si>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</si>
  <si>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</si>
  <si>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</si>
  <si>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</si>
  <si>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</si>
  <si>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</si>
  <si>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</si>
  <si>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</si>
  <si>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</si>
  <si>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</si>
  <si>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</si>
  <si>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</si>
  <si>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</si>
  <si>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</si>
  <si>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</si>
  <si>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</si>
  <si>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</si>
  <si>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</si>
  <si>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</si>
  <si>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</si>
  <si>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</si>
  <si>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</si>
  <si>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</si>
  <si>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</si>
  <si>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</si>
  <si>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</si>
  <si>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</si>
  <si>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</si>
  <si>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</si>
  <si>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</si>
  <si>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</si>
  <si>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</si>
  <si>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</si>
  <si>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</si>
  <si>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</si>
  <si>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</si>
  <si>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</si>
  <si>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</si>
  <si>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</si>
  <si>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</si>
  <si>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</si>
  <si>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</si>
  <si>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</si>
  <si>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</si>
  <si>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</si>
  <si>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</si>
  <si>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</si>
  <si>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</si>
  <si>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</si>
  <si>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</si>
  <si>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</si>
  <si>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</si>
  <si>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</si>
  <si>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</si>
  <si>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</si>
  <si>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</si>
  <si>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</si>
  <si>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</si>
  <si>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</si>
  <si>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</si>
  <si>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</si>
  <si>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</si>
  <si>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</si>
  <si>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</si>
  <si>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</si>
  <si>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</si>
  <si>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</si>
  <si>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</si>
  <si>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</si>
  <si>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</si>
  <si>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</si>
  <si>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</si>
  <si>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</si>
  <si>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</si>
  <si>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</si>
  <si>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</si>
  <si>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</si>
  <si>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</si>
  <si>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</si>
  <si>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</si>
  <si>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12/12/15 - VENCIMENTO 18/12/15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</si>
</sst>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388205</v>
      </c>
      <c r="C7" s="10">
        <f>C8+C20+C24</f>
        <v>262259</v>
      </c>
      <c r="D7" s="10">
        <f>D8+D20+D24</f>
        <v>306795</v>
      </c>
      <c r="E7" s="10">
        <f>E8+E20+E24</f>
        <v>47441</v>
      </c>
      <c r="F7" s="10">
        <f aca="true" t="shared" si="0" ref="F7:M7">F8+F20+F24</f>
        <v>234992</v>
      </c>
      <c r="G7" s="10">
        <f t="shared" si="0"/>
        <v>366003</v>
      </c>
      <c r="H7" s="10">
        <f t="shared" si="0"/>
        <v>352728</v>
      </c>
      <c r="I7" s="10">
        <f t="shared" si="0"/>
        <v>339301</v>
      </c>
      <c r="J7" s="10">
        <f t="shared" si="0"/>
        <v>242762</v>
      </c>
      <c r="K7" s="10">
        <f t="shared" si="0"/>
        <v>315716</v>
      </c>
      <c r="L7" s="10">
        <f t="shared" si="0"/>
        <v>113710</v>
      </c>
      <c r="M7" s="10">
        <f t="shared" si="0"/>
        <v>55748</v>
      </c>
      <c r="N7" s="10">
        <f>+N8+N20+N24</f>
        <v>3025660</v>
      </c>
    </row>
    <row r="8" spans="1:14" ht="18.75" customHeight="1">
      <c r="A8" s="11" t="s">
        <v>27</v>
      </c>
      <c r="B8" s="12">
        <f>+B9+B12+B16</f>
        <v>234978</v>
      </c>
      <c r="C8" s="12">
        <f>+C9+C12+C16</f>
        <v>166690</v>
      </c>
      <c r="D8" s="12">
        <f>+D9+D12+D16</f>
        <v>203761</v>
      </c>
      <c r="E8" s="12">
        <f>+E9+E12+E16</f>
        <v>30539</v>
      </c>
      <c r="F8" s="12">
        <f aca="true" t="shared" si="1" ref="F8:M8">+F9+F12+F16</f>
        <v>147005</v>
      </c>
      <c r="G8" s="12">
        <f t="shared" si="1"/>
        <v>232155</v>
      </c>
      <c r="H8" s="12">
        <f t="shared" si="1"/>
        <v>217425</v>
      </c>
      <c r="I8" s="12">
        <f t="shared" si="1"/>
        <v>210433</v>
      </c>
      <c r="J8" s="12">
        <f t="shared" si="1"/>
        <v>156416</v>
      </c>
      <c r="K8" s="12">
        <f t="shared" si="1"/>
        <v>191475</v>
      </c>
      <c r="L8" s="12">
        <f t="shared" si="1"/>
        <v>73495</v>
      </c>
      <c r="M8" s="12">
        <f t="shared" si="1"/>
        <v>38024</v>
      </c>
      <c r="N8" s="12">
        <f>SUM(B8:M8)</f>
        <v>1902396</v>
      </c>
    </row>
    <row r="9" spans="1:14" ht="18.75" customHeight="1">
      <c r="A9" s="13" t="s">
        <v>4</v>
      </c>
      <c r="B9" s="14">
        <v>27465</v>
      </c>
      <c r="C9" s="14">
        <v>26604</v>
      </c>
      <c r="D9" s="14">
        <v>21750</v>
      </c>
      <c r="E9" s="14">
        <v>3697</v>
      </c>
      <c r="F9" s="14">
        <v>16468</v>
      </c>
      <c r="G9" s="14">
        <v>29634</v>
      </c>
      <c r="H9" s="14">
        <v>35352</v>
      </c>
      <c r="I9" s="14">
        <v>18843</v>
      </c>
      <c r="J9" s="14">
        <v>23832</v>
      </c>
      <c r="K9" s="14">
        <v>20864</v>
      </c>
      <c r="L9" s="14">
        <v>11477</v>
      </c>
      <c r="M9" s="14">
        <v>6499</v>
      </c>
      <c r="N9" s="12">
        <f aca="true" t="shared" si="2" ref="N9:N19">SUM(B9:M9)</f>
        <v>242485</v>
      </c>
    </row>
    <row r="10" spans="1:14" ht="18.75" customHeight="1">
      <c r="A10" s="15" t="s">
        <v>5</v>
      </c>
      <c r="B10" s="14">
        <f>+B9-B11</f>
        <v>27465</v>
      </c>
      <c r="C10" s="14">
        <f>+C9-C11</f>
        <v>26604</v>
      </c>
      <c r="D10" s="14">
        <f>+D9-D11</f>
        <v>21750</v>
      </c>
      <c r="E10" s="14">
        <f>+E9-E11</f>
        <v>3697</v>
      </c>
      <c r="F10" s="14">
        <f aca="true" t="shared" si="3" ref="F10:M10">+F9-F11</f>
        <v>16468</v>
      </c>
      <c r="G10" s="14">
        <f t="shared" si="3"/>
        <v>29634</v>
      </c>
      <c r="H10" s="14">
        <f t="shared" si="3"/>
        <v>35352</v>
      </c>
      <c r="I10" s="14">
        <f t="shared" si="3"/>
        <v>18843</v>
      </c>
      <c r="J10" s="14">
        <f t="shared" si="3"/>
        <v>23832</v>
      </c>
      <c r="K10" s="14">
        <f t="shared" si="3"/>
        <v>20864</v>
      </c>
      <c r="L10" s="14">
        <f t="shared" si="3"/>
        <v>11477</v>
      </c>
      <c r="M10" s="14">
        <f t="shared" si="3"/>
        <v>6499</v>
      </c>
      <c r="N10" s="12">
        <f t="shared" si="2"/>
        <v>242485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153938</v>
      </c>
      <c r="C12" s="14">
        <f>C13+C14+C15</f>
        <v>106440</v>
      </c>
      <c r="D12" s="14">
        <f>D13+D14+D15</f>
        <v>144792</v>
      </c>
      <c r="E12" s="14">
        <f>E13+E14+E15</f>
        <v>21226</v>
      </c>
      <c r="F12" s="14">
        <f aca="true" t="shared" si="4" ref="F12:M12">F13+F14+F15</f>
        <v>99667</v>
      </c>
      <c r="G12" s="14">
        <f t="shared" si="4"/>
        <v>156631</v>
      </c>
      <c r="H12" s="14">
        <f t="shared" si="4"/>
        <v>141998</v>
      </c>
      <c r="I12" s="14">
        <f t="shared" si="4"/>
        <v>147160</v>
      </c>
      <c r="J12" s="14">
        <f t="shared" si="4"/>
        <v>102789</v>
      </c>
      <c r="K12" s="14">
        <f t="shared" si="4"/>
        <v>131696</v>
      </c>
      <c r="L12" s="14">
        <f t="shared" si="4"/>
        <v>50744</v>
      </c>
      <c r="M12" s="14">
        <f t="shared" si="4"/>
        <v>26402</v>
      </c>
      <c r="N12" s="12">
        <f t="shared" si="2"/>
        <v>1283483</v>
      </c>
    </row>
    <row r="13" spans="1:14" ht="18.75" customHeight="1">
      <c r="A13" s="15" t="s">
        <v>7</v>
      </c>
      <c r="B13" s="14">
        <v>77816</v>
      </c>
      <c r="C13" s="14">
        <v>55326</v>
      </c>
      <c r="D13" s="14">
        <v>72799</v>
      </c>
      <c r="E13" s="14">
        <v>10577</v>
      </c>
      <c r="F13" s="14">
        <v>50105</v>
      </c>
      <c r="G13" s="14">
        <v>79725</v>
      </c>
      <c r="H13" s="14">
        <v>74943</v>
      </c>
      <c r="I13" s="14">
        <v>76387</v>
      </c>
      <c r="J13" s="14">
        <v>50720</v>
      </c>
      <c r="K13" s="14">
        <v>64767</v>
      </c>
      <c r="L13" s="14">
        <v>24907</v>
      </c>
      <c r="M13" s="14">
        <v>12557</v>
      </c>
      <c r="N13" s="12">
        <f t="shared" si="2"/>
        <v>650629</v>
      </c>
    </row>
    <row r="14" spans="1:14" ht="18.75" customHeight="1">
      <c r="A14" s="15" t="s">
        <v>8</v>
      </c>
      <c r="B14" s="14">
        <v>71871</v>
      </c>
      <c r="C14" s="14">
        <v>47163</v>
      </c>
      <c r="D14" s="14">
        <v>68581</v>
      </c>
      <c r="E14" s="14">
        <v>9811</v>
      </c>
      <c r="F14" s="14">
        <v>46222</v>
      </c>
      <c r="G14" s="14">
        <v>70355</v>
      </c>
      <c r="H14" s="14">
        <v>62512</v>
      </c>
      <c r="I14" s="14">
        <v>67580</v>
      </c>
      <c r="J14" s="14">
        <v>48933</v>
      </c>
      <c r="K14" s="14">
        <v>63858</v>
      </c>
      <c r="L14" s="14">
        <v>24511</v>
      </c>
      <c r="M14" s="14">
        <v>13255</v>
      </c>
      <c r="N14" s="12">
        <f t="shared" si="2"/>
        <v>594652</v>
      </c>
    </row>
    <row r="15" spans="1:14" ht="18.75" customHeight="1">
      <c r="A15" s="15" t="s">
        <v>9</v>
      </c>
      <c r="B15" s="14">
        <v>4251</v>
      </c>
      <c r="C15" s="14">
        <v>3951</v>
      </c>
      <c r="D15" s="14">
        <v>3412</v>
      </c>
      <c r="E15" s="14">
        <v>838</v>
      </c>
      <c r="F15" s="14">
        <v>3340</v>
      </c>
      <c r="G15" s="14">
        <v>6551</v>
      </c>
      <c r="H15" s="14">
        <v>4543</v>
      </c>
      <c r="I15" s="14">
        <v>3193</v>
      </c>
      <c r="J15" s="14">
        <v>3136</v>
      </c>
      <c r="K15" s="14">
        <v>3071</v>
      </c>
      <c r="L15" s="14">
        <v>1326</v>
      </c>
      <c r="M15" s="14">
        <v>590</v>
      </c>
      <c r="N15" s="12">
        <f t="shared" si="2"/>
        <v>38202</v>
      </c>
    </row>
    <row r="16" spans="1:14" ht="18.75" customHeight="1">
      <c r="A16" s="16" t="s">
        <v>26</v>
      </c>
      <c r="B16" s="14">
        <f>B17+B18+B19</f>
        <v>53575</v>
      </c>
      <c r="C16" s="14">
        <f>C17+C18+C19</f>
        <v>33646</v>
      </c>
      <c r="D16" s="14">
        <f>D17+D18+D19</f>
        <v>37219</v>
      </c>
      <c r="E16" s="14">
        <f>E17+E18+E19</f>
        <v>5616</v>
      </c>
      <c r="F16" s="14">
        <f aca="true" t="shared" si="5" ref="F16:M16">F17+F18+F19</f>
        <v>30870</v>
      </c>
      <c r="G16" s="14">
        <f t="shared" si="5"/>
        <v>45890</v>
      </c>
      <c r="H16" s="14">
        <f t="shared" si="5"/>
        <v>40075</v>
      </c>
      <c r="I16" s="14">
        <f t="shared" si="5"/>
        <v>44430</v>
      </c>
      <c r="J16" s="14">
        <f t="shared" si="5"/>
        <v>29795</v>
      </c>
      <c r="K16" s="14">
        <f t="shared" si="5"/>
        <v>38915</v>
      </c>
      <c r="L16" s="14">
        <f t="shared" si="5"/>
        <v>11274</v>
      </c>
      <c r="M16" s="14">
        <f t="shared" si="5"/>
        <v>5123</v>
      </c>
      <c r="N16" s="12">
        <f t="shared" si="2"/>
        <v>376428</v>
      </c>
    </row>
    <row r="17" spans="1:14" ht="18.75" customHeight="1">
      <c r="A17" s="15" t="s">
        <v>23</v>
      </c>
      <c r="B17" s="14">
        <v>7225</v>
      </c>
      <c r="C17" s="14">
        <v>5182</v>
      </c>
      <c r="D17" s="14">
        <v>5246</v>
      </c>
      <c r="E17" s="14">
        <v>841</v>
      </c>
      <c r="F17" s="14">
        <v>4457</v>
      </c>
      <c r="G17" s="14">
        <v>7369</v>
      </c>
      <c r="H17" s="14">
        <v>6381</v>
      </c>
      <c r="I17" s="14">
        <v>7187</v>
      </c>
      <c r="J17" s="14">
        <v>4826</v>
      </c>
      <c r="K17" s="14">
        <v>6389</v>
      </c>
      <c r="L17" s="14">
        <v>1931</v>
      </c>
      <c r="M17" s="14">
        <v>772</v>
      </c>
      <c r="N17" s="12">
        <f t="shared" si="2"/>
        <v>57806</v>
      </c>
    </row>
    <row r="18" spans="1:14" ht="18.75" customHeight="1">
      <c r="A18" s="15" t="s">
        <v>24</v>
      </c>
      <c r="B18" s="14">
        <v>3536</v>
      </c>
      <c r="C18" s="14">
        <v>1539</v>
      </c>
      <c r="D18" s="14">
        <v>3395</v>
      </c>
      <c r="E18" s="14">
        <v>389</v>
      </c>
      <c r="F18" s="14">
        <v>2141</v>
      </c>
      <c r="G18" s="14">
        <v>3016</v>
      </c>
      <c r="H18" s="14">
        <v>3203</v>
      </c>
      <c r="I18" s="14">
        <v>3687</v>
      </c>
      <c r="J18" s="14">
        <v>2492</v>
      </c>
      <c r="K18" s="14">
        <v>4129</v>
      </c>
      <c r="L18" s="14">
        <v>1125</v>
      </c>
      <c r="M18" s="14">
        <v>464</v>
      </c>
      <c r="N18" s="12">
        <f t="shared" si="2"/>
        <v>29116</v>
      </c>
    </row>
    <row r="19" spans="1:14" ht="18.75" customHeight="1">
      <c r="A19" s="15" t="s">
        <v>25</v>
      </c>
      <c r="B19" s="14">
        <v>42814</v>
      </c>
      <c r="C19" s="14">
        <v>26925</v>
      </c>
      <c r="D19" s="14">
        <v>28578</v>
      </c>
      <c r="E19" s="14">
        <v>4386</v>
      </c>
      <c r="F19" s="14">
        <v>24272</v>
      </c>
      <c r="G19" s="14">
        <v>35505</v>
      </c>
      <c r="H19" s="14">
        <v>30491</v>
      </c>
      <c r="I19" s="14">
        <v>33556</v>
      </c>
      <c r="J19" s="14">
        <v>22477</v>
      </c>
      <c r="K19" s="14">
        <v>28397</v>
      </c>
      <c r="L19" s="14">
        <v>8218</v>
      </c>
      <c r="M19" s="14">
        <v>3887</v>
      </c>
      <c r="N19" s="12">
        <f t="shared" si="2"/>
        <v>289506</v>
      </c>
    </row>
    <row r="20" spans="1:14" ht="18.75" customHeight="1">
      <c r="A20" s="17" t="s">
        <v>10</v>
      </c>
      <c r="B20" s="18">
        <f>B21+B22+B23</f>
        <v>104835</v>
      </c>
      <c r="C20" s="18">
        <f>C21+C22+C23</f>
        <v>59115</v>
      </c>
      <c r="D20" s="18">
        <f>D21+D22+D23</f>
        <v>64727</v>
      </c>
      <c r="E20" s="18">
        <f>E21+E22+E23</f>
        <v>9477</v>
      </c>
      <c r="F20" s="18">
        <f aca="true" t="shared" si="6" ref="F20:M20">F21+F22+F23</f>
        <v>52636</v>
      </c>
      <c r="G20" s="18">
        <f t="shared" si="6"/>
        <v>80041</v>
      </c>
      <c r="H20" s="18">
        <f t="shared" si="6"/>
        <v>86033</v>
      </c>
      <c r="I20" s="18">
        <f t="shared" si="6"/>
        <v>91767</v>
      </c>
      <c r="J20" s="18">
        <f t="shared" si="6"/>
        <v>55926</v>
      </c>
      <c r="K20" s="18">
        <f t="shared" si="6"/>
        <v>93291</v>
      </c>
      <c r="L20" s="18">
        <f t="shared" si="6"/>
        <v>30491</v>
      </c>
      <c r="M20" s="18">
        <f t="shared" si="6"/>
        <v>13760</v>
      </c>
      <c r="N20" s="12">
        <f aca="true" t="shared" si="7" ref="N20:N26">SUM(B20:M20)</f>
        <v>742099</v>
      </c>
    </row>
    <row r="21" spans="1:14" ht="18.75" customHeight="1">
      <c r="A21" s="13" t="s">
        <v>11</v>
      </c>
      <c r="B21" s="14">
        <v>56925</v>
      </c>
      <c r="C21" s="14">
        <v>34242</v>
      </c>
      <c r="D21" s="14">
        <v>35393</v>
      </c>
      <c r="E21" s="14">
        <v>5180</v>
      </c>
      <c r="F21" s="14">
        <v>29171</v>
      </c>
      <c r="G21" s="14">
        <v>44590</v>
      </c>
      <c r="H21" s="14">
        <v>50231</v>
      </c>
      <c r="I21" s="14">
        <v>51094</v>
      </c>
      <c r="J21" s="14">
        <v>30285</v>
      </c>
      <c r="K21" s="14">
        <v>49101</v>
      </c>
      <c r="L21" s="14">
        <v>16240</v>
      </c>
      <c r="M21" s="14">
        <v>7223</v>
      </c>
      <c r="N21" s="12">
        <f t="shared" si="7"/>
        <v>409675</v>
      </c>
    </row>
    <row r="22" spans="1:14" ht="18.75" customHeight="1">
      <c r="A22" s="13" t="s">
        <v>12</v>
      </c>
      <c r="B22" s="14">
        <v>45723</v>
      </c>
      <c r="C22" s="14">
        <v>23276</v>
      </c>
      <c r="D22" s="14">
        <v>28005</v>
      </c>
      <c r="E22" s="14">
        <v>4031</v>
      </c>
      <c r="F22" s="14">
        <v>22098</v>
      </c>
      <c r="G22" s="14">
        <v>32883</v>
      </c>
      <c r="H22" s="14">
        <v>33849</v>
      </c>
      <c r="I22" s="14">
        <v>39002</v>
      </c>
      <c r="J22" s="14">
        <v>24342</v>
      </c>
      <c r="K22" s="14">
        <v>42477</v>
      </c>
      <c r="L22" s="14">
        <v>13624</v>
      </c>
      <c r="M22" s="14">
        <v>6299</v>
      </c>
      <c r="N22" s="12">
        <f t="shared" si="7"/>
        <v>315609</v>
      </c>
    </row>
    <row r="23" spans="1:14" ht="18.75" customHeight="1">
      <c r="A23" s="13" t="s">
        <v>13</v>
      </c>
      <c r="B23" s="14">
        <v>2187</v>
      </c>
      <c r="C23" s="14">
        <v>1597</v>
      </c>
      <c r="D23" s="14">
        <v>1329</v>
      </c>
      <c r="E23" s="14">
        <v>266</v>
      </c>
      <c r="F23" s="14">
        <v>1367</v>
      </c>
      <c r="G23" s="14">
        <v>2568</v>
      </c>
      <c r="H23" s="14">
        <v>1953</v>
      </c>
      <c r="I23" s="14">
        <v>1671</v>
      </c>
      <c r="J23" s="14">
        <v>1299</v>
      </c>
      <c r="K23" s="14">
        <v>1713</v>
      </c>
      <c r="L23" s="14">
        <v>627</v>
      </c>
      <c r="M23" s="14">
        <v>238</v>
      </c>
      <c r="N23" s="12">
        <f t="shared" si="7"/>
        <v>16815</v>
      </c>
    </row>
    <row r="24" spans="1:14" ht="18.75" customHeight="1">
      <c r="A24" s="17" t="s">
        <v>14</v>
      </c>
      <c r="B24" s="14">
        <f>B25+B26</f>
        <v>48392</v>
      </c>
      <c r="C24" s="14">
        <f>C25+C26</f>
        <v>36454</v>
      </c>
      <c r="D24" s="14">
        <f>D25+D26</f>
        <v>38307</v>
      </c>
      <c r="E24" s="14">
        <f>E25+E26</f>
        <v>7425</v>
      </c>
      <c r="F24" s="14">
        <f aca="true" t="shared" si="8" ref="F24:M24">F25+F26</f>
        <v>35351</v>
      </c>
      <c r="G24" s="14">
        <f t="shared" si="8"/>
        <v>53807</v>
      </c>
      <c r="H24" s="14">
        <f t="shared" si="8"/>
        <v>49270</v>
      </c>
      <c r="I24" s="14">
        <f t="shared" si="8"/>
        <v>37101</v>
      </c>
      <c r="J24" s="14">
        <f t="shared" si="8"/>
        <v>30420</v>
      </c>
      <c r="K24" s="14">
        <f t="shared" si="8"/>
        <v>30950</v>
      </c>
      <c r="L24" s="14">
        <f t="shared" si="8"/>
        <v>9724</v>
      </c>
      <c r="M24" s="14">
        <f t="shared" si="8"/>
        <v>3964</v>
      </c>
      <c r="N24" s="12">
        <f t="shared" si="7"/>
        <v>381165</v>
      </c>
    </row>
    <row r="25" spans="1:14" ht="18.75" customHeight="1">
      <c r="A25" s="13" t="s">
        <v>15</v>
      </c>
      <c r="B25" s="14">
        <v>30971</v>
      </c>
      <c r="C25" s="14">
        <v>23331</v>
      </c>
      <c r="D25" s="14">
        <v>24516</v>
      </c>
      <c r="E25" s="14">
        <v>4752</v>
      </c>
      <c r="F25" s="14">
        <v>22625</v>
      </c>
      <c r="G25" s="14">
        <v>34436</v>
      </c>
      <c r="H25" s="14">
        <v>31533</v>
      </c>
      <c r="I25" s="14">
        <v>23745</v>
      </c>
      <c r="J25" s="14">
        <v>19469</v>
      </c>
      <c r="K25" s="14">
        <v>19808</v>
      </c>
      <c r="L25" s="14">
        <v>6223</v>
      </c>
      <c r="M25" s="14">
        <v>2537</v>
      </c>
      <c r="N25" s="12">
        <f t="shared" si="7"/>
        <v>243946</v>
      </c>
    </row>
    <row r="26" spans="1:14" ht="18.75" customHeight="1">
      <c r="A26" s="13" t="s">
        <v>16</v>
      </c>
      <c r="B26" s="14">
        <v>17421</v>
      </c>
      <c r="C26" s="14">
        <v>13123</v>
      </c>
      <c r="D26" s="14">
        <v>13791</v>
      </c>
      <c r="E26" s="14">
        <v>2673</v>
      </c>
      <c r="F26" s="14">
        <v>12726</v>
      </c>
      <c r="G26" s="14">
        <v>19371</v>
      </c>
      <c r="H26" s="14">
        <v>17737</v>
      </c>
      <c r="I26" s="14">
        <v>13356</v>
      </c>
      <c r="J26" s="14">
        <v>10951</v>
      </c>
      <c r="K26" s="14">
        <v>11142</v>
      </c>
      <c r="L26" s="14">
        <v>3501</v>
      </c>
      <c r="M26" s="14">
        <v>1427</v>
      </c>
      <c r="N26" s="12">
        <f t="shared" si="7"/>
        <v>137219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0.9823996507000168</v>
      </c>
      <c r="C32" s="23">
        <f aca="true" t="shared" si="9" ref="C32:M32">(((+C$8+C$20)*C$29)+(C$24*C$30))/C$7</f>
        <v>0.9981791000499506</v>
      </c>
      <c r="D32" s="23">
        <f t="shared" si="9"/>
        <v>0.9896573480662982</v>
      </c>
      <c r="E32" s="23">
        <f t="shared" si="9"/>
        <v>0.9853897430492612</v>
      </c>
      <c r="F32" s="23">
        <f t="shared" si="9"/>
        <v>0.9963745187070198</v>
      </c>
      <c r="G32" s="23">
        <f t="shared" si="9"/>
        <v>0.9962070786305031</v>
      </c>
      <c r="H32" s="23">
        <f t="shared" si="9"/>
        <v>0.9981701566079246</v>
      </c>
      <c r="I32" s="23">
        <f t="shared" si="9"/>
        <v>0.9967852455489374</v>
      </c>
      <c r="J32" s="23">
        <f t="shared" si="9"/>
        <v>0.9942984898789762</v>
      </c>
      <c r="K32" s="23">
        <f t="shared" si="9"/>
        <v>0.996333635292478</v>
      </c>
      <c r="L32" s="23">
        <f t="shared" si="9"/>
        <v>0.9967076422478235</v>
      </c>
      <c r="M32" s="23">
        <f t="shared" si="9"/>
        <v>0.9919792781803832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1.8510374218489718</v>
      </c>
      <c r="C35" s="26">
        <f>C32*C34</f>
        <v>1.8171850516409351</v>
      </c>
      <c r="D35" s="26">
        <f>D32*D34</f>
        <v>1.6694529804530385</v>
      </c>
      <c r="E35" s="26">
        <f>E32*E34</f>
        <v>2.1264710655003056</v>
      </c>
      <c r="F35" s="26">
        <f aca="true" t="shared" si="10" ref="F35:M35">F32*F34</f>
        <v>1.9603668655560613</v>
      </c>
      <c r="G35" s="26">
        <f t="shared" si="10"/>
        <v>1.554282284079311</v>
      </c>
      <c r="H35" s="26">
        <f t="shared" si="10"/>
        <v>1.8171687701047268</v>
      </c>
      <c r="I35" s="26">
        <f t="shared" si="10"/>
        <v>1.7714867383895716</v>
      </c>
      <c r="J35" s="26">
        <f t="shared" si="10"/>
        <v>1.9900884274927708</v>
      </c>
      <c r="K35" s="26">
        <f t="shared" si="10"/>
        <v>1.906683677859215</v>
      </c>
      <c r="L35" s="26">
        <f t="shared" si="10"/>
        <v>2.265416800065078</v>
      </c>
      <c r="M35" s="26">
        <f t="shared" si="10"/>
        <v>2.213601759259525</v>
      </c>
      <c r="N35" s="27"/>
    </row>
    <row r="36" spans="1:14" ht="18.75" customHeight="1">
      <c r="A36" s="57" t="s">
        <v>43</v>
      </c>
      <c r="B36" s="26">
        <v>-0.0060855218</v>
      </c>
      <c r="C36" s="26">
        <v>-0.0059890795</v>
      </c>
      <c r="D36" s="26">
        <v>-0.0054925602</v>
      </c>
      <c r="E36" s="26">
        <v>-0.0061897936</v>
      </c>
      <c r="F36" s="26">
        <v>-0.0063348965</v>
      </c>
      <c r="G36" s="26">
        <v>-0.0050806687</v>
      </c>
      <c r="H36" s="26">
        <v>-0.0055897462</v>
      </c>
      <c r="I36" s="26">
        <v>-0.0056699214</v>
      </c>
      <c r="J36" s="26">
        <v>-0.0063294091</v>
      </c>
      <c r="K36" s="26">
        <v>-0.0062273372</v>
      </c>
      <c r="L36" s="26">
        <v>-0.0073442969</v>
      </c>
      <c r="M36" s="26">
        <v>-0.0072626821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719476.6323585111</v>
      </c>
      <c r="C42" s="65">
        <f aca="true" t="shared" si="12" ref="C42:M42">C43+C44+C45+C46</f>
        <v>477497.6844577095</v>
      </c>
      <c r="D42" s="65">
        <f t="shared" si="12"/>
        <v>522024.74713153095</v>
      </c>
      <c r="E42" s="65">
        <f t="shared" si="12"/>
        <v>101234.5438202224</v>
      </c>
      <c r="F42" s="65">
        <f t="shared" si="12"/>
        <v>461343.28047242196</v>
      </c>
      <c r="G42" s="65">
        <f t="shared" si="12"/>
        <v>569674.598833674</v>
      </c>
      <c r="H42" s="65">
        <f t="shared" si="12"/>
        <v>641892.2059438666</v>
      </c>
      <c r="I42" s="65">
        <f t="shared" si="12"/>
        <v>601690.0118213786</v>
      </c>
      <c r="J42" s="65">
        <f t="shared" si="12"/>
        <v>483699.90682306583</v>
      </c>
      <c r="K42" s="65">
        <f t="shared" si="12"/>
        <v>602606.7140475648</v>
      </c>
      <c r="L42" s="65">
        <f t="shared" si="12"/>
        <v>258036.58433490098</v>
      </c>
      <c r="M42" s="65">
        <f t="shared" si="12"/>
        <v>123718.0308734892</v>
      </c>
      <c r="N42" s="65">
        <f>N43+N44+N45+N46</f>
        <v>5562894.940918336</v>
      </c>
    </row>
    <row r="43" spans="1:14" ht="18.75" customHeight="1">
      <c r="A43" s="62" t="s">
        <v>86</v>
      </c>
      <c r="B43" s="59">
        <f aca="true" t="shared" si="13" ref="B43:H43">B35*B7</f>
        <v>718581.9823488801</v>
      </c>
      <c r="C43" s="59">
        <f t="shared" si="13"/>
        <v>476573.1344583</v>
      </c>
      <c r="D43" s="59">
        <f t="shared" si="13"/>
        <v>512179.8271380899</v>
      </c>
      <c r="E43" s="59">
        <f t="shared" si="13"/>
        <v>100881.9138184</v>
      </c>
      <c r="F43" s="59">
        <f t="shared" si="13"/>
        <v>460670.53047074995</v>
      </c>
      <c r="G43" s="59">
        <f t="shared" si="13"/>
        <v>568871.97881988</v>
      </c>
      <c r="H43" s="59">
        <f t="shared" si="13"/>
        <v>640966.3059415001</v>
      </c>
      <c r="I43" s="59">
        <f>I35*I7</f>
        <v>601067.22182232</v>
      </c>
      <c r="J43" s="59">
        <f>J35*J7</f>
        <v>483117.84683500003</v>
      </c>
      <c r="K43" s="59">
        <f>K35*K7</f>
        <v>601970.544039</v>
      </c>
      <c r="L43" s="59">
        <f>L35*L7</f>
        <v>257600.5443354</v>
      </c>
      <c r="M43" s="59">
        <f>M35*M7</f>
        <v>123403.87087520001</v>
      </c>
      <c r="N43" s="61">
        <f>SUM(B43:M43)</f>
        <v>5545885.70090272</v>
      </c>
    </row>
    <row r="44" spans="1:14" ht="18.75" customHeight="1">
      <c r="A44" s="62" t="s">
        <v>87</v>
      </c>
      <c r="B44" s="59">
        <f aca="true" t="shared" si="14" ref="B44:M44">B36*B7</f>
        <v>-2362.4299903690003</v>
      </c>
      <c r="C44" s="59">
        <f t="shared" si="14"/>
        <v>-1570.6900005905</v>
      </c>
      <c r="D44" s="59">
        <f t="shared" si="14"/>
        <v>-1685.090006559</v>
      </c>
      <c r="E44" s="59">
        <f t="shared" si="14"/>
        <v>-293.6499981776</v>
      </c>
      <c r="F44" s="59">
        <f t="shared" si="14"/>
        <v>-1488.649998328</v>
      </c>
      <c r="G44" s="59">
        <f t="shared" si="14"/>
        <v>-1859.5399862061</v>
      </c>
      <c r="H44" s="59">
        <f t="shared" si="14"/>
        <v>-1971.6599976336</v>
      </c>
      <c r="I44" s="59">
        <f t="shared" si="14"/>
        <v>-1923.8100009414</v>
      </c>
      <c r="J44" s="59">
        <f t="shared" si="14"/>
        <v>-1536.5400119342</v>
      </c>
      <c r="K44" s="59">
        <f t="shared" si="14"/>
        <v>-1966.0699914352</v>
      </c>
      <c r="L44" s="59">
        <f t="shared" si="14"/>
        <v>-835.120000499</v>
      </c>
      <c r="M44" s="59">
        <f t="shared" si="14"/>
        <v>-404.8800017108</v>
      </c>
      <c r="N44" s="28">
        <f>SUM(B44:M44)</f>
        <v>-17898.1299843844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9368.61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9368.61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-96337.22</v>
      </c>
      <c r="C48" s="28">
        <f aca="true" t="shared" si="16" ref="C48:M48">+C49+C52+C60+C61</f>
        <v>-93233.84</v>
      </c>
      <c r="D48" s="28">
        <f t="shared" si="16"/>
        <v>-76223.44</v>
      </c>
      <c r="E48" s="28">
        <f t="shared" si="16"/>
        <v>-93020.82</v>
      </c>
      <c r="F48" s="28">
        <f t="shared" si="16"/>
        <v>-57659.4</v>
      </c>
      <c r="G48" s="28">
        <f t="shared" si="16"/>
        <v>-103774.64</v>
      </c>
      <c r="H48" s="28">
        <f t="shared" si="16"/>
        <v>-123843.28</v>
      </c>
      <c r="I48" s="28">
        <f t="shared" si="16"/>
        <v>-66053.22</v>
      </c>
      <c r="J48" s="28">
        <f t="shared" si="16"/>
        <v>-83617.44</v>
      </c>
      <c r="K48" s="28">
        <f t="shared" si="16"/>
        <v>-73122.44</v>
      </c>
      <c r="L48" s="28">
        <f t="shared" si="16"/>
        <v>-40255.1</v>
      </c>
      <c r="M48" s="28">
        <f t="shared" si="16"/>
        <v>-22789.3</v>
      </c>
      <c r="N48" s="28">
        <f>+N49+N52+N60+N61</f>
        <v>-929930.14</v>
      </c>
    </row>
    <row r="49" spans="1:14" ht="18.75" customHeight="1">
      <c r="A49" s="17" t="s">
        <v>48</v>
      </c>
      <c r="B49" s="29">
        <f>B50+B51</f>
        <v>-96127.5</v>
      </c>
      <c r="C49" s="29">
        <f>C50+C51</f>
        <v>-93114</v>
      </c>
      <c r="D49" s="29">
        <f>D50+D51</f>
        <v>-76125</v>
      </c>
      <c r="E49" s="29">
        <f>E50+E51</f>
        <v>-12939.5</v>
      </c>
      <c r="F49" s="29">
        <f aca="true" t="shared" si="17" ref="F49:M49">F50+F51</f>
        <v>-57638</v>
      </c>
      <c r="G49" s="29">
        <f t="shared" si="17"/>
        <v>-103719</v>
      </c>
      <c r="H49" s="29">
        <f t="shared" si="17"/>
        <v>-123732</v>
      </c>
      <c r="I49" s="29">
        <f t="shared" si="17"/>
        <v>-65950.5</v>
      </c>
      <c r="J49" s="29">
        <f t="shared" si="17"/>
        <v>-83412</v>
      </c>
      <c r="K49" s="29">
        <f t="shared" si="17"/>
        <v>-73024</v>
      </c>
      <c r="L49" s="29">
        <f t="shared" si="17"/>
        <v>-40169.5</v>
      </c>
      <c r="M49" s="29">
        <f t="shared" si="17"/>
        <v>-22746.5</v>
      </c>
      <c r="N49" s="28">
        <f aca="true" t="shared" si="18" ref="N49:N61">SUM(B49:M49)</f>
        <v>-848697.5</v>
      </c>
    </row>
    <row r="50" spans="1:14" ht="18.75" customHeight="1">
      <c r="A50" s="13" t="s">
        <v>49</v>
      </c>
      <c r="B50" s="20">
        <f>ROUND(-B9*$D$3,2)</f>
        <v>-96127.5</v>
      </c>
      <c r="C50" s="20">
        <f>ROUND(-C9*$D$3,2)</f>
        <v>-93114</v>
      </c>
      <c r="D50" s="20">
        <f>ROUND(-D9*$D$3,2)</f>
        <v>-76125</v>
      </c>
      <c r="E50" s="20">
        <f>ROUND(-E9*$D$3,2)</f>
        <v>-12939.5</v>
      </c>
      <c r="F50" s="20">
        <f aca="true" t="shared" si="19" ref="F50:M50">ROUND(-F9*$D$3,2)</f>
        <v>-57638</v>
      </c>
      <c r="G50" s="20">
        <f t="shared" si="19"/>
        <v>-103719</v>
      </c>
      <c r="H50" s="20">
        <f t="shared" si="19"/>
        <v>-123732</v>
      </c>
      <c r="I50" s="20">
        <f t="shared" si="19"/>
        <v>-65950.5</v>
      </c>
      <c r="J50" s="20">
        <f t="shared" si="19"/>
        <v>-83412</v>
      </c>
      <c r="K50" s="20">
        <f t="shared" si="19"/>
        <v>-73024</v>
      </c>
      <c r="L50" s="20">
        <f t="shared" si="19"/>
        <v>-40169.5</v>
      </c>
      <c r="M50" s="20">
        <f t="shared" si="19"/>
        <v>-22746.5</v>
      </c>
      <c r="N50" s="50">
        <f t="shared" si="18"/>
        <v>-848697.5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-80081.32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-81232.64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-80000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-80000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623139.4123585111</v>
      </c>
      <c r="C63" s="32">
        <f t="shared" si="22"/>
        <v>384263.84445770946</v>
      </c>
      <c r="D63" s="32">
        <f t="shared" si="22"/>
        <v>445801.30713153095</v>
      </c>
      <c r="E63" s="32">
        <f t="shared" si="22"/>
        <v>8213.723820222396</v>
      </c>
      <c r="F63" s="32">
        <f t="shared" si="22"/>
        <v>403683.88047242194</v>
      </c>
      <c r="G63" s="32">
        <f t="shared" si="22"/>
        <v>465899.95883367397</v>
      </c>
      <c r="H63" s="32">
        <f t="shared" si="22"/>
        <v>518048.9259438666</v>
      </c>
      <c r="I63" s="32">
        <f t="shared" si="22"/>
        <v>535636.7918213786</v>
      </c>
      <c r="J63" s="32">
        <f t="shared" si="22"/>
        <v>400082.4668230658</v>
      </c>
      <c r="K63" s="32">
        <f t="shared" si="22"/>
        <v>529484.2740475647</v>
      </c>
      <c r="L63" s="32">
        <f t="shared" si="22"/>
        <v>217781.48433490098</v>
      </c>
      <c r="M63" s="32">
        <f t="shared" si="22"/>
        <v>100928.7308734892</v>
      </c>
      <c r="N63" s="32">
        <f>SUM(B63:M63)</f>
        <v>4632964.800918336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623139.41</v>
      </c>
      <c r="C66" s="39">
        <f aca="true" t="shared" si="23" ref="C66:M66">SUM(C67:C80)</f>
        <v>384263.85</v>
      </c>
      <c r="D66" s="39">
        <f t="shared" si="23"/>
        <v>445801.31</v>
      </c>
      <c r="E66" s="39">
        <f t="shared" si="23"/>
        <v>8213.72</v>
      </c>
      <c r="F66" s="39">
        <f t="shared" si="23"/>
        <v>403683.88</v>
      </c>
      <c r="G66" s="39">
        <f t="shared" si="23"/>
        <v>465899.96</v>
      </c>
      <c r="H66" s="39">
        <f t="shared" si="23"/>
        <v>518048.93</v>
      </c>
      <c r="I66" s="39">
        <f t="shared" si="23"/>
        <v>535636.79</v>
      </c>
      <c r="J66" s="39">
        <f t="shared" si="23"/>
        <v>400082.47</v>
      </c>
      <c r="K66" s="39">
        <f t="shared" si="23"/>
        <v>529484.27</v>
      </c>
      <c r="L66" s="39">
        <f t="shared" si="23"/>
        <v>217781.48</v>
      </c>
      <c r="M66" s="39">
        <f t="shared" si="23"/>
        <v>100928.73</v>
      </c>
      <c r="N66" s="32">
        <f>SUM(N67:N80)</f>
        <v>4632964.800000001</v>
      </c>
    </row>
    <row r="67" spans="1:14" ht="18.75" customHeight="1">
      <c r="A67" s="17" t="s">
        <v>91</v>
      </c>
      <c r="B67" s="39">
        <v>119819.78</v>
      </c>
      <c r="C67" s="39">
        <v>111067.1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230886.88</v>
      </c>
    </row>
    <row r="68" spans="1:14" ht="18.75" customHeight="1">
      <c r="A68" s="17" t="s">
        <v>92</v>
      </c>
      <c r="B68" s="39">
        <v>503319.63</v>
      </c>
      <c r="C68" s="39">
        <v>273196.75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776516.38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445801.31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445801.31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8213.72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8213.72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403683.88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403683.88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465899.96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465899.96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397713.57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397713.57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120335.36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120335.36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535636.79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535636.79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400082.47</v>
      </c>
      <c r="K76" s="38">
        <v>0</v>
      </c>
      <c r="L76" s="38">
        <v>0</v>
      </c>
      <c r="M76" s="38">
        <v>0</v>
      </c>
      <c r="N76" s="32">
        <f t="shared" si="24"/>
        <v>400082.47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529484.27</v>
      </c>
      <c r="L77" s="38">
        <v>0</v>
      </c>
      <c r="M77" s="66"/>
      <c r="N77" s="29">
        <f t="shared" si="24"/>
        <v>529484.27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217781.48</v>
      </c>
      <c r="M78" s="38">
        <v>0</v>
      </c>
      <c r="N78" s="32">
        <f t="shared" si="24"/>
        <v>217781.48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100928.73</v>
      </c>
      <c r="N79" s="29">
        <f t="shared" si="24"/>
        <v>100928.73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2.079924694283141</v>
      </c>
      <c r="C84" s="48">
        <v>2.0798143613598685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1.8073318437734838</v>
      </c>
      <c r="C85" s="48">
        <v>1.732870880620678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v>1.669306367806864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v>2.1294654624549407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v>1.9603279322201124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v>1.5540409883125565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1.8299070951249785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1.7881089357982072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v>1.771351148180135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v>1.989622456125537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v>1.906729308581814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2.2659329212720793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v>2.2142463382792243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2015-12-17T19:05:57Z</dcterms:modified>
  <cp:category/>
  <cp:version/>
  <cp:contentType/>
  <cp:contentStatus/>
</cp:coreProperties>
</file>