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<sst xmlns="http://schemas.openxmlformats.org/spreadsheetml/2006/main" count="109" uniqueCount="107">
  <si>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</si>
  <si>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</si>
  <si>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</si>
  <si>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</si>
  <si>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</si>
  <si>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</si>
  <si>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</si>
  <si>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</si>
  <si>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</si>
  <si>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</si>
  <si>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</si>
  <si>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</si>
  <si>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</si>
  <si>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</si>
  <si>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</si>
  <si>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</si>
  <si>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</si>
  <si>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</si>
  <si>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</si>
  <si>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</si>
  <si>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</si>
  <si>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</si>
  <si>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</si>
  <si>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</si>
  <si>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</si>
  <si>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</si>
  <si>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</si>
  <si>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</si>
  <si>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</si>
  <si>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</si>
  <si>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</si>
  <si>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</si>
  <si>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</si>
  <si>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</si>
  <si>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</si>
  <si>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</si>
  <si>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</si>
  <si>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</si>
  <si>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</si>
  <si>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</si>
  <si>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</si>
  <si>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</si>
  <si>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</si>
  <si>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</si>
  <si>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</si>
  <si>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</si>
  <si>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</si>
  <si>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</si>
  <si>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</si>
  <si>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</si>
  <si>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</si>
  <si>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</si>
  <si>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</si>
  <si>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</si>
  <si>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</si>
  <si>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</si>
  <si>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</si>
  <si>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</si>
  <si>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</si>
  <si>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</si>
  <si>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</si>
  <si>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</si>
  <si>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</si>
  <si>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</si>
  <si>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</si>
  <si>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</si>
  <si>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</si>
  <si>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</si>
  <si>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</si>
  <si>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</si>
  <si>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</si>
  <si>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</si>
  <si>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</si>
  <si>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</si>
  <si>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</si>
  <si>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</si>
  <si>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</si>
  <si>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</si>
  <si>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</si>
  <si>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</si>
  <si>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</si>
  <si>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</si>
  <si>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</si>
  <si>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</si>
  <si>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</si>
  <si>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</si>
  <si>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</si>
  <si>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</si>
  <si>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</si>
  <si>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</si>
  <si>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</si>
  <si>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</si>
  <si>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</si>
  <si>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</si>
  <si>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</si>
  <si>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</si>
  <si>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</si>
  <si>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</si>
  <si>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</si>
  <si>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</si>
  <si>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</si>
  <si>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</si>
  <si>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</si>
  <si>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</si>
  <si>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</si>
  <si>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</si>
  <si>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09/12/15 - VENCIMENTO 16/12/15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</si>
</sst>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3.50390625" style="1" bestFit="1" customWidth="1"/>
    <col min="17" max="16384" width="9.00390625" style="1" customWidth="1"/>
  </cols>
  <sheetData>
    <row r="1" spans="1:14" ht="21">
      <c r="A1" s="76" t="s">
        <v>41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21">
      <c r="A2" s="77" t="s">
        <v>106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8" t="s">
        <v>1</v>
      </c>
      <c r="B4" s="78" t="s">
        <v>98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 t="s">
        <v>2</v>
      </c>
    </row>
    <row r="5" spans="1:14" ht="42" customHeight="1">
      <c r="A5" s="78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8"/>
    </row>
    <row r="6" spans="1:14" ht="20.25" customHeight="1">
      <c r="A6" s="78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8"/>
    </row>
    <row r="7" spans="1:14" ht="18.75" customHeight="1">
      <c r="A7" s="9" t="s">
        <v>3</v>
      </c>
      <c r="B7" s="10">
        <f>B8+B20+B24</f>
        <v>527123</v>
      </c>
      <c r="C7" s="10">
        <f>C8+C20+C24</f>
        <v>391492</v>
      </c>
      <c r="D7" s="10">
        <f>D8+D20+D24</f>
        <v>393629</v>
      </c>
      <c r="E7" s="10">
        <f>E8+E20+E24</f>
        <v>72034</v>
      </c>
      <c r="F7" s="10">
        <f aca="true" t="shared" si="0" ref="F7:M7">F8+F20+F24</f>
        <v>323604</v>
      </c>
      <c r="G7" s="10">
        <f t="shared" si="0"/>
        <v>524109</v>
      </c>
      <c r="H7" s="10">
        <f t="shared" si="0"/>
        <v>490911</v>
      </c>
      <c r="I7" s="10">
        <f t="shared" si="0"/>
        <v>445846</v>
      </c>
      <c r="J7" s="10">
        <f t="shared" si="0"/>
        <v>318868</v>
      </c>
      <c r="K7" s="10">
        <f t="shared" si="0"/>
        <v>378280</v>
      </c>
      <c r="L7" s="10">
        <f t="shared" si="0"/>
        <v>164062</v>
      </c>
      <c r="M7" s="10">
        <f t="shared" si="0"/>
        <v>89148</v>
      </c>
      <c r="N7" s="10">
        <f>+N8+N20+N24</f>
        <v>4119106</v>
      </c>
    </row>
    <row r="8" spans="1:14" ht="18.75" customHeight="1">
      <c r="A8" s="11" t="s">
        <v>27</v>
      </c>
      <c r="B8" s="12">
        <f>+B9+B12+B16</f>
        <v>304811</v>
      </c>
      <c r="C8" s="12">
        <f>+C9+C12+C16</f>
        <v>237638</v>
      </c>
      <c r="D8" s="12">
        <f>+D9+D12+D16</f>
        <v>255047</v>
      </c>
      <c r="E8" s="12">
        <f>+E9+E12+E16</f>
        <v>43715</v>
      </c>
      <c r="F8" s="12">
        <f aca="true" t="shared" si="1" ref="F8:M8">+F9+F12+F16</f>
        <v>199135</v>
      </c>
      <c r="G8" s="12">
        <f t="shared" si="1"/>
        <v>324023</v>
      </c>
      <c r="H8" s="12">
        <f t="shared" si="1"/>
        <v>290402</v>
      </c>
      <c r="I8" s="12">
        <f t="shared" si="1"/>
        <v>271040</v>
      </c>
      <c r="J8" s="12">
        <f t="shared" si="1"/>
        <v>194832</v>
      </c>
      <c r="K8" s="12">
        <f t="shared" si="1"/>
        <v>216368</v>
      </c>
      <c r="L8" s="12">
        <f t="shared" si="1"/>
        <v>102056</v>
      </c>
      <c r="M8" s="12">
        <f t="shared" si="1"/>
        <v>57855</v>
      </c>
      <c r="N8" s="12">
        <f>SUM(B8:M8)</f>
        <v>2496922</v>
      </c>
    </row>
    <row r="9" spans="1:14" ht="18.75" customHeight="1">
      <c r="A9" s="13" t="s">
        <v>4</v>
      </c>
      <c r="B9" s="14">
        <v>26515</v>
      </c>
      <c r="C9" s="14">
        <v>27674</v>
      </c>
      <c r="D9" s="14">
        <v>18788</v>
      </c>
      <c r="E9" s="14">
        <v>4000</v>
      </c>
      <c r="F9" s="14">
        <v>15552</v>
      </c>
      <c r="G9" s="14">
        <v>28653</v>
      </c>
      <c r="H9" s="14">
        <v>35862</v>
      </c>
      <c r="I9" s="14">
        <v>17546</v>
      </c>
      <c r="J9" s="14">
        <v>23151</v>
      </c>
      <c r="K9" s="14">
        <v>18608</v>
      </c>
      <c r="L9" s="14">
        <v>12800</v>
      </c>
      <c r="M9" s="14">
        <v>7784</v>
      </c>
      <c r="N9" s="12">
        <f aca="true" t="shared" si="2" ref="N9:N19">SUM(B9:M9)</f>
        <v>236933</v>
      </c>
    </row>
    <row r="10" spans="1:14" ht="18.75" customHeight="1">
      <c r="A10" s="15" t="s">
        <v>5</v>
      </c>
      <c r="B10" s="14">
        <f>+B9-B11</f>
        <v>26515</v>
      </c>
      <c r="C10" s="14">
        <f>+C9-C11</f>
        <v>27674</v>
      </c>
      <c r="D10" s="14">
        <f>+D9-D11</f>
        <v>18788</v>
      </c>
      <c r="E10" s="14">
        <f>+E9-E11</f>
        <v>4000</v>
      </c>
      <c r="F10" s="14">
        <f aca="true" t="shared" si="3" ref="F10:M10">+F9-F11</f>
        <v>15552</v>
      </c>
      <c r="G10" s="14">
        <f t="shared" si="3"/>
        <v>28653</v>
      </c>
      <c r="H10" s="14">
        <f t="shared" si="3"/>
        <v>35862</v>
      </c>
      <c r="I10" s="14">
        <f t="shared" si="3"/>
        <v>17546</v>
      </c>
      <c r="J10" s="14">
        <f t="shared" si="3"/>
        <v>23151</v>
      </c>
      <c r="K10" s="14">
        <f t="shared" si="3"/>
        <v>18608</v>
      </c>
      <c r="L10" s="14">
        <f t="shared" si="3"/>
        <v>12800</v>
      </c>
      <c r="M10" s="14">
        <f t="shared" si="3"/>
        <v>7784</v>
      </c>
      <c r="N10" s="12">
        <f t="shared" si="2"/>
        <v>236933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206259</v>
      </c>
      <c r="C12" s="14">
        <f>C13+C14+C15</f>
        <v>160259</v>
      </c>
      <c r="D12" s="14">
        <f>D13+D14+D15</f>
        <v>186722</v>
      </c>
      <c r="E12" s="14">
        <f>E13+E14+E15</f>
        <v>30968</v>
      </c>
      <c r="F12" s="14">
        <f aca="true" t="shared" si="4" ref="F12:M12">F13+F14+F15</f>
        <v>138599</v>
      </c>
      <c r="G12" s="14">
        <f t="shared" si="4"/>
        <v>228994</v>
      </c>
      <c r="H12" s="14">
        <f t="shared" si="4"/>
        <v>199301</v>
      </c>
      <c r="I12" s="14">
        <f t="shared" si="4"/>
        <v>195463</v>
      </c>
      <c r="J12" s="14">
        <f t="shared" si="4"/>
        <v>133341</v>
      </c>
      <c r="K12" s="14">
        <f t="shared" si="4"/>
        <v>150346</v>
      </c>
      <c r="L12" s="14">
        <f t="shared" si="4"/>
        <v>72411</v>
      </c>
      <c r="M12" s="14">
        <f t="shared" si="4"/>
        <v>41355</v>
      </c>
      <c r="N12" s="12">
        <f t="shared" si="2"/>
        <v>1744018</v>
      </c>
    </row>
    <row r="13" spans="1:14" ht="18.75" customHeight="1">
      <c r="A13" s="15" t="s">
        <v>7</v>
      </c>
      <c r="B13" s="14">
        <v>100795</v>
      </c>
      <c r="C13" s="14">
        <v>78727</v>
      </c>
      <c r="D13" s="14">
        <v>89673</v>
      </c>
      <c r="E13" s="14">
        <v>15104</v>
      </c>
      <c r="F13" s="14">
        <v>66339</v>
      </c>
      <c r="G13" s="14">
        <v>111697</v>
      </c>
      <c r="H13" s="14">
        <v>102014</v>
      </c>
      <c r="I13" s="14">
        <v>98946</v>
      </c>
      <c r="J13" s="14">
        <v>64235</v>
      </c>
      <c r="K13" s="14">
        <v>73078</v>
      </c>
      <c r="L13" s="14">
        <v>35029</v>
      </c>
      <c r="M13" s="14">
        <v>19262</v>
      </c>
      <c r="N13" s="12">
        <f t="shared" si="2"/>
        <v>854899</v>
      </c>
    </row>
    <row r="14" spans="1:14" ht="18.75" customHeight="1">
      <c r="A14" s="15" t="s">
        <v>8</v>
      </c>
      <c r="B14" s="14">
        <v>98273</v>
      </c>
      <c r="C14" s="14">
        <v>73474</v>
      </c>
      <c r="D14" s="14">
        <v>91352</v>
      </c>
      <c r="E14" s="14">
        <v>14412</v>
      </c>
      <c r="F14" s="14">
        <v>65980</v>
      </c>
      <c r="G14" s="14">
        <v>105246</v>
      </c>
      <c r="H14" s="14">
        <v>88822</v>
      </c>
      <c r="I14" s="14">
        <v>91382</v>
      </c>
      <c r="J14" s="14">
        <v>63907</v>
      </c>
      <c r="K14" s="14">
        <v>72600</v>
      </c>
      <c r="L14" s="14">
        <v>34785</v>
      </c>
      <c r="M14" s="14">
        <v>20823</v>
      </c>
      <c r="N14" s="12">
        <f t="shared" si="2"/>
        <v>821056</v>
      </c>
    </row>
    <row r="15" spans="1:14" ht="18.75" customHeight="1">
      <c r="A15" s="15" t="s">
        <v>9</v>
      </c>
      <c r="B15" s="14">
        <v>7191</v>
      </c>
      <c r="C15" s="14">
        <v>8058</v>
      </c>
      <c r="D15" s="14">
        <v>5697</v>
      </c>
      <c r="E15" s="14">
        <v>1452</v>
      </c>
      <c r="F15" s="14">
        <v>6280</v>
      </c>
      <c r="G15" s="14">
        <v>12051</v>
      </c>
      <c r="H15" s="14">
        <v>8465</v>
      </c>
      <c r="I15" s="14">
        <v>5135</v>
      </c>
      <c r="J15" s="14">
        <v>5199</v>
      </c>
      <c r="K15" s="14">
        <v>4668</v>
      </c>
      <c r="L15" s="14">
        <v>2597</v>
      </c>
      <c r="M15" s="14">
        <v>1270</v>
      </c>
      <c r="N15" s="12">
        <f t="shared" si="2"/>
        <v>68063</v>
      </c>
    </row>
    <row r="16" spans="1:14" ht="18.75" customHeight="1">
      <c r="A16" s="16" t="s">
        <v>26</v>
      </c>
      <c r="B16" s="14">
        <f>B17+B18+B19</f>
        <v>72037</v>
      </c>
      <c r="C16" s="14">
        <f>C17+C18+C19</f>
        <v>49705</v>
      </c>
      <c r="D16" s="14">
        <f>D17+D18+D19</f>
        <v>49537</v>
      </c>
      <c r="E16" s="14">
        <f>E17+E18+E19</f>
        <v>8747</v>
      </c>
      <c r="F16" s="14">
        <f aca="true" t="shared" si="5" ref="F16:M16">F17+F18+F19</f>
        <v>44984</v>
      </c>
      <c r="G16" s="14">
        <f t="shared" si="5"/>
        <v>66376</v>
      </c>
      <c r="H16" s="14">
        <f t="shared" si="5"/>
        <v>55239</v>
      </c>
      <c r="I16" s="14">
        <f t="shared" si="5"/>
        <v>58031</v>
      </c>
      <c r="J16" s="14">
        <f t="shared" si="5"/>
        <v>38340</v>
      </c>
      <c r="K16" s="14">
        <f t="shared" si="5"/>
        <v>47414</v>
      </c>
      <c r="L16" s="14">
        <f t="shared" si="5"/>
        <v>16845</v>
      </c>
      <c r="M16" s="14">
        <f t="shared" si="5"/>
        <v>8716</v>
      </c>
      <c r="N16" s="12">
        <f t="shared" si="2"/>
        <v>515971</v>
      </c>
    </row>
    <row r="17" spans="1:14" ht="18.75" customHeight="1">
      <c r="A17" s="15" t="s">
        <v>23</v>
      </c>
      <c r="B17" s="14">
        <v>9673</v>
      </c>
      <c r="C17" s="14">
        <v>7201</v>
      </c>
      <c r="D17" s="14">
        <v>6343</v>
      </c>
      <c r="E17" s="14">
        <v>1235</v>
      </c>
      <c r="F17" s="14">
        <v>5711</v>
      </c>
      <c r="G17" s="14">
        <v>10222</v>
      </c>
      <c r="H17" s="14">
        <v>8534</v>
      </c>
      <c r="I17" s="14">
        <v>9050</v>
      </c>
      <c r="J17" s="14">
        <v>6130</v>
      </c>
      <c r="K17" s="14">
        <v>7396</v>
      </c>
      <c r="L17" s="14">
        <v>2843</v>
      </c>
      <c r="M17" s="14">
        <v>1351</v>
      </c>
      <c r="N17" s="12">
        <f t="shared" si="2"/>
        <v>75689</v>
      </c>
    </row>
    <row r="18" spans="1:14" ht="18.75" customHeight="1">
      <c r="A18" s="15" t="s">
        <v>24</v>
      </c>
      <c r="B18" s="14">
        <v>4339</v>
      </c>
      <c r="C18" s="14">
        <v>2051</v>
      </c>
      <c r="D18" s="14">
        <v>4030</v>
      </c>
      <c r="E18" s="14">
        <v>546</v>
      </c>
      <c r="F18" s="14">
        <v>2675</v>
      </c>
      <c r="G18" s="14">
        <v>3747</v>
      </c>
      <c r="H18" s="14">
        <v>3848</v>
      </c>
      <c r="I18" s="14">
        <v>4187</v>
      </c>
      <c r="J18" s="14">
        <v>2830</v>
      </c>
      <c r="K18" s="14">
        <v>4395</v>
      </c>
      <c r="L18" s="14">
        <v>1371</v>
      </c>
      <c r="M18" s="14">
        <v>634</v>
      </c>
      <c r="N18" s="12">
        <f t="shared" si="2"/>
        <v>34653</v>
      </c>
    </row>
    <row r="19" spans="1:14" ht="18.75" customHeight="1">
      <c r="A19" s="15" t="s">
        <v>25</v>
      </c>
      <c r="B19" s="14">
        <v>58025</v>
      </c>
      <c r="C19" s="14">
        <v>40453</v>
      </c>
      <c r="D19" s="14">
        <v>39164</v>
      </c>
      <c r="E19" s="14">
        <v>6966</v>
      </c>
      <c r="F19" s="14">
        <v>36598</v>
      </c>
      <c r="G19" s="14">
        <v>52407</v>
      </c>
      <c r="H19" s="14">
        <v>42857</v>
      </c>
      <c r="I19" s="14">
        <v>44794</v>
      </c>
      <c r="J19" s="14">
        <v>29380</v>
      </c>
      <c r="K19" s="14">
        <v>35623</v>
      </c>
      <c r="L19" s="14">
        <v>12631</v>
      </c>
      <c r="M19" s="14">
        <v>6731</v>
      </c>
      <c r="N19" s="12">
        <f t="shared" si="2"/>
        <v>405629</v>
      </c>
    </row>
    <row r="20" spans="1:14" ht="18.75" customHeight="1">
      <c r="A20" s="17" t="s">
        <v>10</v>
      </c>
      <c r="B20" s="18">
        <f>B21+B22+B23</f>
        <v>152126</v>
      </c>
      <c r="C20" s="18">
        <f>C21+C22+C23</f>
        <v>94482</v>
      </c>
      <c r="D20" s="18">
        <f>D21+D22+D23</f>
        <v>85202</v>
      </c>
      <c r="E20" s="18">
        <f>E21+E22+E23</f>
        <v>15696</v>
      </c>
      <c r="F20" s="18">
        <f aca="true" t="shared" si="6" ref="F20:M20">F21+F22+F23</f>
        <v>71448</v>
      </c>
      <c r="G20" s="18">
        <f t="shared" si="6"/>
        <v>118235</v>
      </c>
      <c r="H20" s="18">
        <f t="shared" si="6"/>
        <v>127115</v>
      </c>
      <c r="I20" s="18">
        <f t="shared" si="6"/>
        <v>122395</v>
      </c>
      <c r="J20" s="18">
        <f t="shared" si="6"/>
        <v>79387</v>
      </c>
      <c r="K20" s="18">
        <f t="shared" si="6"/>
        <v>119601</v>
      </c>
      <c r="L20" s="18">
        <f t="shared" si="6"/>
        <v>47350</v>
      </c>
      <c r="M20" s="18">
        <f t="shared" si="6"/>
        <v>24711</v>
      </c>
      <c r="N20" s="12">
        <f aca="true" t="shared" si="7" ref="N20:N26">SUM(B20:M20)</f>
        <v>1057748</v>
      </c>
    </row>
    <row r="21" spans="1:14" ht="18.75" customHeight="1">
      <c r="A21" s="13" t="s">
        <v>11</v>
      </c>
      <c r="B21" s="14">
        <v>80904</v>
      </c>
      <c r="C21" s="14">
        <v>52983</v>
      </c>
      <c r="D21" s="14">
        <v>47552</v>
      </c>
      <c r="E21" s="14">
        <v>8778</v>
      </c>
      <c r="F21" s="14">
        <v>39263</v>
      </c>
      <c r="G21" s="14">
        <v>66536</v>
      </c>
      <c r="H21" s="14">
        <v>73915</v>
      </c>
      <c r="I21" s="14">
        <v>69140</v>
      </c>
      <c r="J21" s="14">
        <v>43450</v>
      </c>
      <c r="K21" s="14">
        <v>63861</v>
      </c>
      <c r="L21" s="14">
        <v>25352</v>
      </c>
      <c r="M21" s="14">
        <v>13001</v>
      </c>
      <c r="N21" s="12">
        <f t="shared" si="7"/>
        <v>584735</v>
      </c>
    </row>
    <row r="22" spans="1:14" ht="18.75" customHeight="1">
      <c r="A22" s="13" t="s">
        <v>12</v>
      </c>
      <c r="B22" s="14">
        <v>67039</v>
      </c>
      <c r="C22" s="14">
        <v>38006</v>
      </c>
      <c r="D22" s="14">
        <v>35477</v>
      </c>
      <c r="E22" s="14">
        <v>6353</v>
      </c>
      <c r="F22" s="14">
        <v>29684</v>
      </c>
      <c r="G22" s="14">
        <v>46886</v>
      </c>
      <c r="H22" s="14">
        <v>49565</v>
      </c>
      <c r="I22" s="14">
        <v>50439</v>
      </c>
      <c r="J22" s="14">
        <v>33499</v>
      </c>
      <c r="K22" s="14">
        <v>52710</v>
      </c>
      <c r="L22" s="14">
        <v>20626</v>
      </c>
      <c r="M22" s="14">
        <v>11128</v>
      </c>
      <c r="N22" s="12">
        <f t="shared" si="7"/>
        <v>441412</v>
      </c>
    </row>
    <row r="23" spans="1:14" ht="18.75" customHeight="1">
      <c r="A23" s="13" t="s">
        <v>13</v>
      </c>
      <c r="B23" s="14">
        <v>4183</v>
      </c>
      <c r="C23" s="14">
        <v>3493</v>
      </c>
      <c r="D23" s="14">
        <v>2173</v>
      </c>
      <c r="E23" s="14">
        <v>565</v>
      </c>
      <c r="F23" s="14">
        <v>2501</v>
      </c>
      <c r="G23" s="14">
        <v>4813</v>
      </c>
      <c r="H23" s="14">
        <v>3635</v>
      </c>
      <c r="I23" s="14">
        <v>2816</v>
      </c>
      <c r="J23" s="14">
        <v>2438</v>
      </c>
      <c r="K23" s="14">
        <v>3030</v>
      </c>
      <c r="L23" s="14">
        <v>1372</v>
      </c>
      <c r="M23" s="14">
        <v>582</v>
      </c>
      <c r="N23" s="12">
        <f t="shared" si="7"/>
        <v>31601</v>
      </c>
    </row>
    <row r="24" spans="1:14" ht="18.75" customHeight="1">
      <c r="A24" s="17" t="s">
        <v>14</v>
      </c>
      <c r="B24" s="14">
        <f>B25+B26</f>
        <v>70186</v>
      </c>
      <c r="C24" s="14">
        <f>C25+C26</f>
        <v>59372</v>
      </c>
      <c r="D24" s="14">
        <f>D25+D26</f>
        <v>53380</v>
      </c>
      <c r="E24" s="14">
        <f>E25+E26</f>
        <v>12623</v>
      </c>
      <c r="F24" s="14">
        <f aca="true" t="shared" si="8" ref="F24:M24">F25+F26</f>
        <v>53021</v>
      </c>
      <c r="G24" s="14">
        <f t="shared" si="8"/>
        <v>81851</v>
      </c>
      <c r="H24" s="14">
        <f t="shared" si="8"/>
        <v>73394</v>
      </c>
      <c r="I24" s="14">
        <f t="shared" si="8"/>
        <v>52411</v>
      </c>
      <c r="J24" s="14">
        <f t="shared" si="8"/>
        <v>44649</v>
      </c>
      <c r="K24" s="14">
        <f t="shared" si="8"/>
        <v>42311</v>
      </c>
      <c r="L24" s="14">
        <f t="shared" si="8"/>
        <v>14656</v>
      </c>
      <c r="M24" s="14">
        <f t="shared" si="8"/>
        <v>6582</v>
      </c>
      <c r="N24" s="12">
        <f t="shared" si="7"/>
        <v>564436</v>
      </c>
    </row>
    <row r="25" spans="1:14" ht="18.75" customHeight="1">
      <c r="A25" s="13" t="s">
        <v>15</v>
      </c>
      <c r="B25" s="14">
        <v>44919</v>
      </c>
      <c r="C25" s="14">
        <v>37998</v>
      </c>
      <c r="D25" s="14">
        <v>34163</v>
      </c>
      <c r="E25" s="14">
        <v>8079</v>
      </c>
      <c r="F25" s="14">
        <v>33933</v>
      </c>
      <c r="G25" s="14">
        <v>52385</v>
      </c>
      <c r="H25" s="14">
        <v>46972</v>
      </c>
      <c r="I25" s="14">
        <v>33543</v>
      </c>
      <c r="J25" s="14">
        <v>28575</v>
      </c>
      <c r="K25" s="14">
        <v>27079</v>
      </c>
      <c r="L25" s="14">
        <v>9380</v>
      </c>
      <c r="M25" s="14">
        <v>4212</v>
      </c>
      <c r="N25" s="12">
        <f t="shared" si="7"/>
        <v>361238</v>
      </c>
    </row>
    <row r="26" spans="1:14" ht="18.75" customHeight="1">
      <c r="A26" s="13" t="s">
        <v>16</v>
      </c>
      <c r="B26" s="14">
        <v>25267</v>
      </c>
      <c r="C26" s="14">
        <v>21374</v>
      </c>
      <c r="D26" s="14">
        <v>19217</v>
      </c>
      <c r="E26" s="14">
        <v>4544</v>
      </c>
      <c r="F26" s="14">
        <v>19088</v>
      </c>
      <c r="G26" s="14">
        <v>29466</v>
      </c>
      <c r="H26" s="14">
        <v>26422</v>
      </c>
      <c r="I26" s="14">
        <v>18868</v>
      </c>
      <c r="J26" s="14">
        <v>16074</v>
      </c>
      <c r="K26" s="14">
        <v>15232</v>
      </c>
      <c r="L26" s="14">
        <v>5276</v>
      </c>
      <c r="M26" s="14">
        <v>2370</v>
      </c>
      <c r="N26" s="12">
        <f t="shared" si="7"/>
        <v>203198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0.9868</v>
      </c>
      <c r="C29" s="22">
        <v>1</v>
      </c>
      <c r="D29" s="22">
        <v>0.9963</v>
      </c>
      <c r="E29" s="22">
        <v>0.9878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0.9515</v>
      </c>
      <c r="C30" s="22">
        <v>0.9869</v>
      </c>
      <c r="D30" s="22">
        <v>0.9431</v>
      </c>
      <c r="E30" s="22">
        <v>0.9724</v>
      </c>
      <c r="F30" s="22">
        <v>0.9759</v>
      </c>
      <c r="G30" s="22">
        <v>0.9742</v>
      </c>
      <c r="H30" s="22">
        <v>0.9869</v>
      </c>
      <c r="I30" s="22">
        <v>0.9706</v>
      </c>
      <c r="J30" s="22">
        <v>0.9545</v>
      </c>
      <c r="K30" s="22">
        <v>0.9626</v>
      </c>
      <c r="L30" s="22">
        <v>0.9615</v>
      </c>
      <c r="M30" s="22">
        <v>0.8872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0.9820998336251691</v>
      </c>
      <c r="C32" s="23">
        <f aca="true" t="shared" si="9" ref="C32:M32">(((+C$8+C$20)*C$29)+(C$24*C$30))/C$7</f>
        <v>0.9980133101059536</v>
      </c>
      <c r="D32" s="23">
        <f t="shared" si="9"/>
        <v>0.9890855518775294</v>
      </c>
      <c r="E32" s="23">
        <f t="shared" si="9"/>
        <v>0.9851013549157343</v>
      </c>
      <c r="F32" s="23">
        <f t="shared" si="9"/>
        <v>0.9960513278575049</v>
      </c>
      <c r="G32" s="23">
        <f t="shared" si="9"/>
        <v>0.9959707698207816</v>
      </c>
      <c r="H32" s="23">
        <f t="shared" si="9"/>
        <v>0.9980414751350041</v>
      </c>
      <c r="I32" s="23">
        <f t="shared" si="9"/>
        <v>0.9965439111262634</v>
      </c>
      <c r="J32" s="23">
        <f t="shared" si="9"/>
        <v>0.9936289326617911</v>
      </c>
      <c r="K32" s="23">
        <f t="shared" si="9"/>
        <v>0.995816772232209</v>
      </c>
      <c r="L32" s="23">
        <f t="shared" si="9"/>
        <v>0.9965607148517024</v>
      </c>
      <c r="M32" s="23">
        <f t="shared" si="9"/>
        <v>0.9916717189392921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1.8504725065165437</v>
      </c>
      <c r="C35" s="26">
        <f>C32*C34</f>
        <v>1.8168832310478886</v>
      </c>
      <c r="D35" s="26">
        <f>D32*D34</f>
        <v>1.6684884174622046</v>
      </c>
      <c r="E35" s="26">
        <f>E32*E34</f>
        <v>2.1258487239081543</v>
      </c>
      <c r="F35" s="26">
        <f aca="true" t="shared" si="10" ref="F35:M35">F32*F34</f>
        <v>1.959730987559641</v>
      </c>
      <c r="G35" s="26">
        <f t="shared" si="10"/>
        <v>1.5539135950743834</v>
      </c>
      <c r="H35" s="26">
        <f t="shared" si="10"/>
        <v>1.8169345054832748</v>
      </c>
      <c r="I35" s="26">
        <f t="shared" si="10"/>
        <v>1.7710578388535951</v>
      </c>
      <c r="J35" s="26">
        <f t="shared" si="10"/>
        <v>1.988748308722575</v>
      </c>
      <c r="K35" s="26">
        <f t="shared" si="10"/>
        <v>1.9056945570207784</v>
      </c>
      <c r="L35" s="26">
        <f t="shared" si="10"/>
        <v>2.265082848786434</v>
      </c>
      <c r="M35" s="26">
        <f t="shared" si="10"/>
        <v>2.2129154408130303</v>
      </c>
      <c r="N35" s="27"/>
    </row>
    <row r="36" spans="1:14" ht="18.75" customHeight="1">
      <c r="A36" s="57" t="s">
        <v>43</v>
      </c>
      <c r="B36" s="26">
        <v>-0.0060836655</v>
      </c>
      <c r="C36" s="26">
        <v>-0.0059880917</v>
      </c>
      <c r="D36" s="26">
        <v>-0.0054893821</v>
      </c>
      <c r="E36" s="26">
        <v>-0.0061880501</v>
      </c>
      <c r="F36" s="26">
        <v>-0.0063328327</v>
      </c>
      <c r="G36" s="26">
        <v>-0.0050794587</v>
      </c>
      <c r="H36" s="26">
        <v>-0.0055890375</v>
      </c>
      <c r="I36" s="26">
        <v>-0.0056685492</v>
      </c>
      <c r="J36" s="26">
        <v>-0.0063251565</v>
      </c>
      <c r="K36" s="26">
        <v>-0.0062240933</v>
      </c>
      <c r="L36" s="26">
        <v>-0.0073431995</v>
      </c>
      <c r="M36" s="26">
        <v>-0.0072605106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14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f>SUM(B39:M39)</f>
        <v>5967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975476.8590431635</v>
      </c>
      <c r="C42" s="65">
        <f aca="true" t="shared" si="12" ref="C42:M42">C43+C44+C45+C46</f>
        <v>711446.1998935835</v>
      </c>
      <c r="D42" s="65">
        <f t="shared" si="12"/>
        <v>666134.6572905892</v>
      </c>
      <c r="E42" s="65">
        <f t="shared" si="12"/>
        <v>153333.91697709658</v>
      </c>
      <c r="F42" s="65">
        <f t="shared" si="12"/>
        <v>634288.8565051993</v>
      </c>
      <c r="G42" s="65">
        <f t="shared" si="12"/>
        <v>814420.0703810417</v>
      </c>
      <c r="H42" s="65">
        <f t="shared" si="12"/>
        <v>892106.9750331375</v>
      </c>
      <c r="I42" s="65">
        <f t="shared" si="12"/>
        <v>789638.3532348967</v>
      </c>
      <c r="J42" s="65">
        <f t="shared" si="12"/>
        <v>634249.905702908</v>
      </c>
      <c r="K42" s="65">
        <f t="shared" si="12"/>
        <v>721133.927016296</v>
      </c>
      <c r="L42" s="65">
        <f t="shared" si="12"/>
        <v>371680.4423412309</v>
      </c>
      <c r="M42" s="65">
        <f t="shared" si="12"/>
        <v>197348.7657186312</v>
      </c>
      <c r="N42" s="65">
        <f>N43+N44+N45+N46</f>
        <v>7561258.929137774</v>
      </c>
    </row>
    <row r="43" spans="1:14" ht="18.75" customHeight="1">
      <c r="A43" s="62" t="s">
        <v>86</v>
      </c>
      <c r="B43" s="59">
        <f aca="true" t="shared" si="13" ref="B43:H43">B35*B7</f>
        <v>975426.61905252</v>
      </c>
      <c r="C43" s="59">
        <f t="shared" si="13"/>
        <v>711295.2498894</v>
      </c>
      <c r="D43" s="59">
        <f t="shared" si="13"/>
        <v>656765.4272772301</v>
      </c>
      <c r="E43" s="59">
        <f t="shared" si="13"/>
        <v>153133.386978</v>
      </c>
      <c r="F43" s="59">
        <f t="shared" si="13"/>
        <v>634176.7864982501</v>
      </c>
      <c r="G43" s="59">
        <f t="shared" si="13"/>
        <v>814420.10040084</v>
      </c>
      <c r="H43" s="59">
        <f t="shared" si="13"/>
        <v>891953.1350212999</v>
      </c>
      <c r="I43" s="59">
        <f>I35*I7</f>
        <v>789619.0532215199</v>
      </c>
      <c r="J43" s="59">
        <f>J35*J7</f>
        <v>634148.19570575</v>
      </c>
      <c r="K43" s="59">
        <f>K35*K7</f>
        <v>720886.13702982</v>
      </c>
      <c r="L43" s="59">
        <f>L35*L7</f>
        <v>371614.02233759995</v>
      </c>
      <c r="M43" s="59">
        <f>M35*M7</f>
        <v>197276.9857176</v>
      </c>
      <c r="N43" s="61">
        <f>SUM(B43:M43)</f>
        <v>7550715.09912983</v>
      </c>
    </row>
    <row r="44" spans="1:14" ht="18.75" customHeight="1">
      <c r="A44" s="62" t="s">
        <v>87</v>
      </c>
      <c r="B44" s="59">
        <f aca="true" t="shared" si="14" ref="B44:M44">B36*B7</f>
        <v>-3206.8400093565</v>
      </c>
      <c r="C44" s="59">
        <f t="shared" si="14"/>
        <v>-2344.2899958164</v>
      </c>
      <c r="D44" s="59">
        <f t="shared" si="14"/>
        <v>-2160.7799866409</v>
      </c>
      <c r="E44" s="59">
        <f t="shared" si="14"/>
        <v>-445.7500009034</v>
      </c>
      <c r="F44" s="59">
        <f t="shared" si="14"/>
        <v>-2049.3299930508</v>
      </c>
      <c r="G44" s="59">
        <f t="shared" si="14"/>
        <v>-2662.1900197983</v>
      </c>
      <c r="H44" s="59">
        <f t="shared" si="14"/>
        <v>-2743.7199881625</v>
      </c>
      <c r="I44" s="59">
        <f t="shared" si="14"/>
        <v>-2527.2999866232003</v>
      </c>
      <c r="J44" s="59">
        <f t="shared" si="14"/>
        <v>-2016.890002842</v>
      </c>
      <c r="K44" s="59">
        <f t="shared" si="14"/>
        <v>-2354.450013524</v>
      </c>
      <c r="L44" s="59">
        <f t="shared" si="14"/>
        <v>-1204.739996369</v>
      </c>
      <c r="M44" s="59">
        <f t="shared" si="14"/>
        <v>-647.2599989688</v>
      </c>
      <c r="N44" s="28">
        <f>SUM(B44:M44)</f>
        <v>-24363.5399920558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9368.61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9368.61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-93012.22</v>
      </c>
      <c r="C48" s="28">
        <f aca="true" t="shared" si="16" ref="C48:M48">+C49+C52+C60+C61</f>
        <v>-96978.84</v>
      </c>
      <c r="D48" s="28">
        <f t="shared" si="16"/>
        <v>-65856.44</v>
      </c>
      <c r="E48" s="28">
        <f t="shared" si="16"/>
        <v>115918.68</v>
      </c>
      <c r="F48" s="28">
        <f t="shared" si="16"/>
        <v>-54453.4</v>
      </c>
      <c r="G48" s="28">
        <f t="shared" si="16"/>
        <v>-100341.14</v>
      </c>
      <c r="H48" s="28">
        <f t="shared" si="16"/>
        <v>-125628.28</v>
      </c>
      <c r="I48" s="28">
        <f t="shared" si="16"/>
        <v>-61513.72</v>
      </c>
      <c r="J48" s="28">
        <f t="shared" si="16"/>
        <v>-81233.94</v>
      </c>
      <c r="K48" s="28">
        <f t="shared" si="16"/>
        <v>-65226.44</v>
      </c>
      <c r="L48" s="28">
        <f t="shared" si="16"/>
        <v>-44885.6</v>
      </c>
      <c r="M48" s="28">
        <f t="shared" si="16"/>
        <v>-27286.8</v>
      </c>
      <c r="N48" s="28">
        <f>+N49+N52+N60+N61</f>
        <v>-700498.14</v>
      </c>
    </row>
    <row r="49" spans="1:14" ht="18.75" customHeight="1">
      <c r="A49" s="17" t="s">
        <v>48</v>
      </c>
      <c r="B49" s="29">
        <f>B50+B51</f>
        <v>-92802.5</v>
      </c>
      <c r="C49" s="29">
        <f>C50+C51</f>
        <v>-96859</v>
      </c>
      <c r="D49" s="29">
        <f>D50+D51</f>
        <v>-65758</v>
      </c>
      <c r="E49" s="29">
        <f>E50+E51</f>
        <v>-14000</v>
      </c>
      <c r="F49" s="29">
        <f aca="true" t="shared" si="17" ref="F49:M49">F50+F51</f>
        <v>-54432</v>
      </c>
      <c r="G49" s="29">
        <f t="shared" si="17"/>
        <v>-100285.5</v>
      </c>
      <c r="H49" s="29">
        <f t="shared" si="17"/>
        <v>-125517</v>
      </c>
      <c r="I49" s="29">
        <f t="shared" si="17"/>
        <v>-61411</v>
      </c>
      <c r="J49" s="29">
        <f t="shared" si="17"/>
        <v>-81028.5</v>
      </c>
      <c r="K49" s="29">
        <f t="shared" si="17"/>
        <v>-65128</v>
      </c>
      <c r="L49" s="29">
        <f t="shared" si="17"/>
        <v>-44800</v>
      </c>
      <c r="M49" s="29">
        <f t="shared" si="17"/>
        <v>-27244</v>
      </c>
      <c r="N49" s="28">
        <f aca="true" t="shared" si="18" ref="N49:N61">SUM(B49:M49)</f>
        <v>-829265.5</v>
      </c>
    </row>
    <row r="50" spans="1:14" ht="18.75" customHeight="1">
      <c r="A50" s="13" t="s">
        <v>49</v>
      </c>
      <c r="B50" s="20">
        <f>ROUND(-B9*$D$3,2)</f>
        <v>-92802.5</v>
      </c>
      <c r="C50" s="20">
        <f>ROUND(-C9*$D$3,2)</f>
        <v>-96859</v>
      </c>
      <c r="D50" s="20">
        <f>ROUND(-D9*$D$3,2)</f>
        <v>-65758</v>
      </c>
      <c r="E50" s="20">
        <f>ROUND(-E9*$D$3,2)</f>
        <v>-14000</v>
      </c>
      <c r="F50" s="20">
        <f aca="true" t="shared" si="19" ref="F50:M50">ROUND(-F9*$D$3,2)</f>
        <v>-54432</v>
      </c>
      <c r="G50" s="20">
        <f t="shared" si="19"/>
        <v>-100285.5</v>
      </c>
      <c r="H50" s="20">
        <f t="shared" si="19"/>
        <v>-125517</v>
      </c>
      <c r="I50" s="20">
        <f t="shared" si="19"/>
        <v>-61411</v>
      </c>
      <c r="J50" s="20">
        <f t="shared" si="19"/>
        <v>-81028.5</v>
      </c>
      <c r="K50" s="20">
        <f t="shared" si="19"/>
        <v>-65128</v>
      </c>
      <c r="L50" s="20">
        <f t="shared" si="19"/>
        <v>-44800</v>
      </c>
      <c r="M50" s="20">
        <f t="shared" si="19"/>
        <v>-27244</v>
      </c>
      <c r="N50" s="50">
        <f t="shared" si="18"/>
        <v>-829265.5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129918.68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128767.36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130000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130000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6" ht="15.75">
      <c r="A63" s="2" t="s">
        <v>101</v>
      </c>
      <c r="B63" s="32">
        <f aca="true" t="shared" si="22" ref="B63:M63">+B42+B48</f>
        <v>882464.6390431635</v>
      </c>
      <c r="C63" s="32">
        <f t="shared" si="22"/>
        <v>614467.3598935836</v>
      </c>
      <c r="D63" s="32">
        <f t="shared" si="22"/>
        <v>600278.2172905891</v>
      </c>
      <c r="E63" s="32">
        <f t="shared" si="22"/>
        <v>269252.5969770966</v>
      </c>
      <c r="F63" s="32">
        <f t="shared" si="22"/>
        <v>579835.4565051993</v>
      </c>
      <c r="G63" s="32">
        <f t="shared" si="22"/>
        <v>714078.9303810417</v>
      </c>
      <c r="H63" s="32">
        <f t="shared" si="22"/>
        <v>766478.6950331375</v>
      </c>
      <c r="I63" s="32">
        <f t="shared" si="22"/>
        <v>728124.6332348967</v>
      </c>
      <c r="J63" s="32">
        <f t="shared" si="22"/>
        <v>553015.9657029081</v>
      </c>
      <c r="K63" s="32">
        <f t="shared" si="22"/>
        <v>655907.487016296</v>
      </c>
      <c r="L63" s="32">
        <f t="shared" si="22"/>
        <v>326794.84234123095</v>
      </c>
      <c r="M63" s="32">
        <f t="shared" si="22"/>
        <v>170061.96571863123</v>
      </c>
      <c r="N63" s="32">
        <f>SUM(B63:M63)</f>
        <v>6860760.789137775</v>
      </c>
      <c r="P63" s="80"/>
    </row>
    <row r="64" spans="1:16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  <c r="P64" s="73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882464.6399999999</v>
      </c>
      <c r="C66" s="39">
        <f aca="true" t="shared" si="23" ref="C66:M66">SUM(C67:C80)</f>
        <v>614467.35</v>
      </c>
      <c r="D66" s="39">
        <f t="shared" si="23"/>
        <v>600278.22</v>
      </c>
      <c r="E66" s="39">
        <f t="shared" si="23"/>
        <v>269252.6</v>
      </c>
      <c r="F66" s="39">
        <f t="shared" si="23"/>
        <v>579835.46</v>
      </c>
      <c r="G66" s="39">
        <f t="shared" si="23"/>
        <v>714078.93</v>
      </c>
      <c r="H66" s="39">
        <f t="shared" si="23"/>
        <v>766478.7</v>
      </c>
      <c r="I66" s="39">
        <f t="shared" si="23"/>
        <v>728124.63</v>
      </c>
      <c r="J66" s="39">
        <f t="shared" si="23"/>
        <v>553015.97</v>
      </c>
      <c r="K66" s="39">
        <f t="shared" si="23"/>
        <v>655907.49</v>
      </c>
      <c r="L66" s="39">
        <f t="shared" si="23"/>
        <v>326794.84</v>
      </c>
      <c r="M66" s="39">
        <f t="shared" si="23"/>
        <v>170061.97</v>
      </c>
      <c r="N66" s="32">
        <f>SUM(N67:N80)</f>
        <v>6860760.8</v>
      </c>
    </row>
    <row r="67" spans="1:14" ht="18.75" customHeight="1">
      <c r="A67" s="17" t="s">
        <v>91</v>
      </c>
      <c r="B67" s="39">
        <v>176704.69</v>
      </c>
      <c r="C67" s="39">
        <v>173780.83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350485.52</v>
      </c>
    </row>
    <row r="68" spans="1:14" ht="18.75" customHeight="1">
      <c r="A68" s="17" t="s">
        <v>92</v>
      </c>
      <c r="B68" s="39">
        <v>705759.95</v>
      </c>
      <c r="C68" s="39">
        <v>440686.52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1146446.47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600278.22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600278.22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269252.6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269252.6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579835.46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579835.46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714078.93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714078.93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591090.07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591090.07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175388.63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175388.63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728124.63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728124.63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553015.97</v>
      </c>
      <c r="K76" s="38">
        <v>0</v>
      </c>
      <c r="L76" s="38">
        <v>0</v>
      </c>
      <c r="M76" s="38">
        <v>0</v>
      </c>
      <c r="N76" s="32">
        <f t="shared" si="24"/>
        <v>553015.97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655907.49</v>
      </c>
      <c r="L77" s="38">
        <v>0</v>
      </c>
      <c r="M77" s="66"/>
      <c r="N77" s="29">
        <f t="shared" si="24"/>
        <v>655907.49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326794.84</v>
      </c>
      <c r="M78" s="38">
        <v>0</v>
      </c>
      <c r="N78" s="32">
        <f t="shared" si="24"/>
        <v>326794.84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170061.97</v>
      </c>
      <c r="N79" s="29">
        <f t="shared" si="24"/>
        <v>170061.97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4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2.0625634572730394</v>
      </c>
      <c r="C84" s="48">
        <v>2.087790459379854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1.8046498450821578</v>
      </c>
      <c r="C85" s="48">
        <v>1.7295751838730495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1.6684899925833443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2.128632548200802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1.9600773059208147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1.5539135377966067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1.826977031515361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1.785845904259614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1.7711011273733457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1.989067280827515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1.9063496008678649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2.2654876957566707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2.213720618731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2" ht="14.25"/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2015-12-16T17:51:28Z</dcterms:modified>
  <cp:category/>
  <cp:version/>
  <cp:contentType/>
  <cp:contentStatus/>
</cp:coreProperties>
</file>