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<sst xmlns="http://schemas.openxmlformats.org/spreadsheetml/2006/main" count="109" uniqueCount="107">
  <si>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</si>
  <si>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</si>
  <si>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</si>
  <si>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</si>
  <si>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</si>
  <si>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</si>
  <si>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</si>
  <si>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</si>
  <si>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</si>
  <si>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</si>
  <si>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</si>
  <si>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</si>
  <si>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</si>
  <si>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</si>
  <si>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</si>
  <si>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</si>
  <si>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</si>
  <si>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</si>
  <si>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</si>
  <si>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</si>
  <si>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</si>
  <si>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</si>
  <si>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</si>
  <si>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</si>
  <si>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</si>
  <si>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</si>
  <si>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</si>
  <si>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</si>
  <si>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</si>
  <si>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</si>
  <si>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</si>
  <si>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</si>
  <si>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</si>
  <si>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</si>
  <si>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</si>
  <si>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</si>
  <si>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</si>
  <si>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</si>
  <si>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</si>
  <si>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</si>
  <si>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</si>
  <si>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</si>
  <si>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</si>
  <si>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</si>
  <si>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</si>
  <si>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</si>
  <si>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</si>
  <si>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</si>
  <si>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</si>
  <si>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</si>
  <si>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</si>
  <si>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</si>
  <si>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</si>
  <si>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</si>
  <si>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</si>
  <si>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</si>
  <si>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</si>
  <si>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</si>
  <si>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</si>
  <si>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</si>
  <si>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</si>
  <si>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</si>
  <si>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</si>
  <si>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</si>
  <si>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</si>
  <si>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</si>
  <si>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</si>
  <si>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</si>
  <si>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</si>
  <si>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</si>
  <si>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</si>
  <si>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</si>
  <si>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</si>
  <si>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</si>
  <si>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</si>
  <si>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</si>
  <si>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</si>
  <si>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</si>
  <si>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</si>
  <si>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</si>
  <si>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</si>
  <si>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</si>
  <si>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</si>
  <si>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</si>
  <si>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</si>
  <si>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</si>
  <si>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</si>
  <si>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</si>
  <si>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</si>
  <si>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</si>
  <si>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</si>
  <si>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</si>
  <si>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</si>
  <si>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</si>
  <si>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</si>
  <si>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</si>
  <si>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</si>
  <si>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</si>
  <si>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</si>
  <si>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</si>
  <si>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</si>
  <si>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</si>
  <si>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</si>
  <si>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</si>
  <si>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</si>
  <si>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</si>
  <si>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08/12/15 - VENCIMENTO 15/12/15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</si>
</sst>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528193</v>
      </c>
      <c r="C7" s="10">
        <f>C8+C20+C24</f>
        <v>393228</v>
      </c>
      <c r="D7" s="10">
        <f>D8+D20+D24</f>
        <v>391583</v>
      </c>
      <c r="E7" s="10">
        <f>E8+E20+E24</f>
        <v>73988</v>
      </c>
      <c r="F7" s="10">
        <f aca="true" t="shared" si="0" ref="F7:M7">F8+F20+F24</f>
        <v>326615</v>
      </c>
      <c r="G7" s="10">
        <f t="shared" si="0"/>
        <v>527628</v>
      </c>
      <c r="H7" s="10">
        <f t="shared" si="0"/>
        <v>496286</v>
      </c>
      <c r="I7" s="10">
        <f t="shared" si="0"/>
        <v>442393</v>
      </c>
      <c r="J7" s="10">
        <f t="shared" si="0"/>
        <v>314527</v>
      </c>
      <c r="K7" s="10">
        <f t="shared" si="0"/>
        <v>377641</v>
      </c>
      <c r="L7" s="10">
        <f t="shared" si="0"/>
        <v>164583</v>
      </c>
      <c r="M7" s="10">
        <f t="shared" si="0"/>
        <v>88561</v>
      </c>
      <c r="N7" s="10">
        <f>+N8+N20+N24</f>
        <v>4125226</v>
      </c>
    </row>
    <row r="8" spans="1:14" ht="18.75" customHeight="1">
      <c r="A8" s="11" t="s">
        <v>27</v>
      </c>
      <c r="B8" s="12">
        <f>+B9+B12+B16</f>
        <v>304550</v>
      </c>
      <c r="C8" s="12">
        <f>+C9+C12+C16</f>
        <v>238625</v>
      </c>
      <c r="D8" s="12">
        <f>+D9+D12+D16</f>
        <v>255068</v>
      </c>
      <c r="E8" s="12">
        <f>+E9+E12+E16</f>
        <v>44434</v>
      </c>
      <c r="F8" s="12">
        <f aca="true" t="shared" si="1" ref="F8:M8">+F9+F12+F16</f>
        <v>201003</v>
      </c>
      <c r="G8" s="12">
        <f t="shared" si="1"/>
        <v>324052</v>
      </c>
      <c r="H8" s="12">
        <f t="shared" si="1"/>
        <v>292462</v>
      </c>
      <c r="I8" s="12">
        <f t="shared" si="1"/>
        <v>268636</v>
      </c>
      <c r="J8" s="12">
        <f t="shared" si="1"/>
        <v>193325</v>
      </c>
      <c r="K8" s="12">
        <f t="shared" si="1"/>
        <v>217674</v>
      </c>
      <c r="L8" s="12">
        <f t="shared" si="1"/>
        <v>102117</v>
      </c>
      <c r="M8" s="12">
        <f t="shared" si="1"/>
        <v>57530</v>
      </c>
      <c r="N8" s="12">
        <f>SUM(B8:M8)</f>
        <v>2499476</v>
      </c>
    </row>
    <row r="9" spans="1:14" ht="18.75" customHeight="1">
      <c r="A9" s="13" t="s">
        <v>4</v>
      </c>
      <c r="B9" s="14">
        <v>28252</v>
      </c>
      <c r="C9" s="14">
        <v>29657</v>
      </c>
      <c r="D9" s="14">
        <v>20502</v>
      </c>
      <c r="E9" s="14">
        <v>4317</v>
      </c>
      <c r="F9" s="14">
        <v>17141</v>
      </c>
      <c r="G9" s="14">
        <v>30387</v>
      </c>
      <c r="H9" s="14">
        <v>38370</v>
      </c>
      <c r="I9" s="14">
        <v>19005</v>
      </c>
      <c r="J9" s="14">
        <v>24671</v>
      </c>
      <c r="K9" s="14">
        <v>20150</v>
      </c>
      <c r="L9" s="14">
        <v>13376</v>
      </c>
      <c r="M9" s="14">
        <v>8406</v>
      </c>
      <c r="N9" s="12">
        <f aca="true" t="shared" si="2" ref="N9:N19">SUM(B9:M9)</f>
        <v>254234</v>
      </c>
    </row>
    <row r="10" spans="1:14" ht="18.75" customHeight="1">
      <c r="A10" s="15" t="s">
        <v>5</v>
      </c>
      <c r="B10" s="14">
        <f>+B9-B11</f>
        <v>28252</v>
      </c>
      <c r="C10" s="14">
        <f>+C9-C11</f>
        <v>29657</v>
      </c>
      <c r="D10" s="14">
        <f>+D9-D11</f>
        <v>20502</v>
      </c>
      <c r="E10" s="14">
        <f>+E9-E11</f>
        <v>4317</v>
      </c>
      <c r="F10" s="14">
        <f aca="true" t="shared" si="3" ref="F10:M10">+F9-F11</f>
        <v>17141</v>
      </c>
      <c r="G10" s="14">
        <f t="shared" si="3"/>
        <v>30387</v>
      </c>
      <c r="H10" s="14">
        <f t="shared" si="3"/>
        <v>38370</v>
      </c>
      <c r="I10" s="14">
        <f t="shared" si="3"/>
        <v>19005</v>
      </c>
      <c r="J10" s="14">
        <f t="shared" si="3"/>
        <v>24671</v>
      </c>
      <c r="K10" s="14">
        <f t="shared" si="3"/>
        <v>20150</v>
      </c>
      <c r="L10" s="14">
        <f t="shared" si="3"/>
        <v>13376</v>
      </c>
      <c r="M10" s="14">
        <f t="shared" si="3"/>
        <v>8406</v>
      </c>
      <c r="N10" s="12">
        <f t="shared" si="2"/>
        <v>254234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205641</v>
      </c>
      <c r="C12" s="14">
        <f>C13+C14+C15</f>
        <v>160166</v>
      </c>
      <c r="D12" s="14">
        <f>D13+D14+D15</f>
        <v>186007</v>
      </c>
      <c r="E12" s="14">
        <f>E13+E14+E15</f>
        <v>31336</v>
      </c>
      <c r="F12" s="14">
        <f aca="true" t="shared" si="4" ref="F12:M12">F13+F14+F15</f>
        <v>139104</v>
      </c>
      <c r="G12" s="14">
        <f t="shared" si="4"/>
        <v>228634</v>
      </c>
      <c r="H12" s="14">
        <f t="shared" si="4"/>
        <v>199555</v>
      </c>
      <c r="I12" s="14">
        <f t="shared" si="4"/>
        <v>193493</v>
      </c>
      <c r="J12" s="14">
        <f t="shared" si="4"/>
        <v>132050</v>
      </c>
      <c r="K12" s="14">
        <f t="shared" si="4"/>
        <v>150886</v>
      </c>
      <c r="L12" s="14">
        <f t="shared" si="4"/>
        <v>72247</v>
      </c>
      <c r="M12" s="14">
        <f t="shared" si="4"/>
        <v>40726</v>
      </c>
      <c r="N12" s="12">
        <f t="shared" si="2"/>
        <v>1739845</v>
      </c>
    </row>
    <row r="13" spans="1:14" ht="18.75" customHeight="1">
      <c r="A13" s="15" t="s">
        <v>7</v>
      </c>
      <c r="B13" s="14">
        <v>99996</v>
      </c>
      <c r="C13" s="14">
        <v>78497</v>
      </c>
      <c r="D13" s="14">
        <v>88875</v>
      </c>
      <c r="E13" s="14">
        <v>15318</v>
      </c>
      <c r="F13" s="14">
        <v>66636</v>
      </c>
      <c r="G13" s="14">
        <v>110540</v>
      </c>
      <c r="H13" s="14">
        <v>101411</v>
      </c>
      <c r="I13" s="14">
        <v>97156</v>
      </c>
      <c r="J13" s="14">
        <v>62990</v>
      </c>
      <c r="K13" s="14">
        <v>72912</v>
      </c>
      <c r="L13" s="14">
        <v>34831</v>
      </c>
      <c r="M13" s="14">
        <v>18691</v>
      </c>
      <c r="N13" s="12">
        <f t="shared" si="2"/>
        <v>847853</v>
      </c>
    </row>
    <row r="14" spans="1:14" ht="18.75" customHeight="1">
      <c r="A14" s="15" t="s">
        <v>8</v>
      </c>
      <c r="B14" s="14">
        <v>98393</v>
      </c>
      <c r="C14" s="14">
        <v>73467</v>
      </c>
      <c r="D14" s="14">
        <v>91323</v>
      </c>
      <c r="E14" s="14">
        <v>14561</v>
      </c>
      <c r="F14" s="14">
        <v>66249</v>
      </c>
      <c r="G14" s="14">
        <v>105798</v>
      </c>
      <c r="H14" s="14">
        <v>89683</v>
      </c>
      <c r="I14" s="14">
        <v>91055</v>
      </c>
      <c r="J14" s="14">
        <v>63827</v>
      </c>
      <c r="K14" s="14">
        <v>73209</v>
      </c>
      <c r="L14" s="14">
        <v>34637</v>
      </c>
      <c r="M14" s="14">
        <v>20805</v>
      </c>
      <c r="N14" s="12">
        <f t="shared" si="2"/>
        <v>823007</v>
      </c>
    </row>
    <row r="15" spans="1:14" ht="18.75" customHeight="1">
      <c r="A15" s="15" t="s">
        <v>9</v>
      </c>
      <c r="B15" s="14">
        <v>7252</v>
      </c>
      <c r="C15" s="14">
        <v>8202</v>
      </c>
      <c r="D15" s="14">
        <v>5809</v>
      </c>
      <c r="E15" s="14">
        <v>1457</v>
      </c>
      <c r="F15" s="14">
        <v>6219</v>
      </c>
      <c r="G15" s="14">
        <v>12296</v>
      </c>
      <c r="H15" s="14">
        <v>8461</v>
      </c>
      <c r="I15" s="14">
        <v>5282</v>
      </c>
      <c r="J15" s="14">
        <v>5233</v>
      </c>
      <c r="K15" s="14">
        <v>4765</v>
      </c>
      <c r="L15" s="14">
        <v>2779</v>
      </c>
      <c r="M15" s="14">
        <v>1230</v>
      </c>
      <c r="N15" s="12">
        <f t="shared" si="2"/>
        <v>68985</v>
      </c>
    </row>
    <row r="16" spans="1:14" ht="18.75" customHeight="1">
      <c r="A16" s="16" t="s">
        <v>26</v>
      </c>
      <c r="B16" s="14">
        <f>B17+B18+B19</f>
        <v>70657</v>
      </c>
      <c r="C16" s="14">
        <f>C17+C18+C19</f>
        <v>48802</v>
      </c>
      <c r="D16" s="14">
        <f>D17+D18+D19</f>
        <v>48559</v>
      </c>
      <c r="E16" s="14">
        <f>E17+E18+E19</f>
        <v>8781</v>
      </c>
      <c r="F16" s="14">
        <f aca="true" t="shared" si="5" ref="F16:M16">F17+F18+F19</f>
        <v>44758</v>
      </c>
      <c r="G16" s="14">
        <f t="shared" si="5"/>
        <v>65031</v>
      </c>
      <c r="H16" s="14">
        <f t="shared" si="5"/>
        <v>54537</v>
      </c>
      <c r="I16" s="14">
        <f t="shared" si="5"/>
        <v>56138</v>
      </c>
      <c r="J16" s="14">
        <f t="shared" si="5"/>
        <v>36604</v>
      </c>
      <c r="K16" s="14">
        <f t="shared" si="5"/>
        <v>46638</v>
      </c>
      <c r="L16" s="14">
        <f t="shared" si="5"/>
        <v>16494</v>
      </c>
      <c r="M16" s="14">
        <f t="shared" si="5"/>
        <v>8398</v>
      </c>
      <c r="N16" s="12">
        <f t="shared" si="2"/>
        <v>505397</v>
      </c>
    </row>
    <row r="17" spans="1:14" ht="18.75" customHeight="1">
      <c r="A17" s="15" t="s">
        <v>23</v>
      </c>
      <c r="B17" s="14">
        <v>9460</v>
      </c>
      <c r="C17" s="14">
        <v>7087</v>
      </c>
      <c r="D17" s="14">
        <v>6208</v>
      </c>
      <c r="E17" s="14">
        <v>1181</v>
      </c>
      <c r="F17" s="14">
        <v>5830</v>
      </c>
      <c r="G17" s="14">
        <v>10046</v>
      </c>
      <c r="H17" s="14">
        <v>8474</v>
      </c>
      <c r="I17" s="14">
        <v>8954</v>
      </c>
      <c r="J17" s="14">
        <v>5859</v>
      </c>
      <c r="K17" s="14">
        <v>7358</v>
      </c>
      <c r="L17" s="14">
        <v>2826</v>
      </c>
      <c r="M17" s="14">
        <v>1307</v>
      </c>
      <c r="N17" s="12">
        <f t="shared" si="2"/>
        <v>74590</v>
      </c>
    </row>
    <row r="18" spans="1:14" ht="18.75" customHeight="1">
      <c r="A18" s="15" t="s">
        <v>24</v>
      </c>
      <c r="B18" s="14">
        <v>4308</v>
      </c>
      <c r="C18" s="14">
        <v>2029</v>
      </c>
      <c r="D18" s="14">
        <v>4005</v>
      </c>
      <c r="E18" s="14">
        <v>561</v>
      </c>
      <c r="F18" s="14">
        <v>2715</v>
      </c>
      <c r="G18" s="14">
        <v>3859</v>
      </c>
      <c r="H18" s="14">
        <v>3958</v>
      </c>
      <c r="I18" s="14">
        <v>4220</v>
      </c>
      <c r="J18" s="14">
        <v>2825</v>
      </c>
      <c r="K18" s="14">
        <v>4329</v>
      </c>
      <c r="L18" s="14">
        <v>1360</v>
      </c>
      <c r="M18" s="14">
        <v>656</v>
      </c>
      <c r="N18" s="12">
        <f t="shared" si="2"/>
        <v>34825</v>
      </c>
    </row>
    <row r="19" spans="1:14" ht="18.75" customHeight="1">
      <c r="A19" s="15" t="s">
        <v>25</v>
      </c>
      <c r="B19" s="14">
        <v>56889</v>
      </c>
      <c r="C19" s="14">
        <v>39686</v>
      </c>
      <c r="D19" s="14">
        <v>38346</v>
      </c>
      <c r="E19" s="14">
        <v>7039</v>
      </c>
      <c r="F19" s="14">
        <v>36213</v>
      </c>
      <c r="G19" s="14">
        <v>51126</v>
      </c>
      <c r="H19" s="14">
        <v>42105</v>
      </c>
      <c r="I19" s="14">
        <v>42964</v>
      </c>
      <c r="J19" s="14">
        <v>27920</v>
      </c>
      <c r="K19" s="14">
        <v>34951</v>
      </c>
      <c r="L19" s="14">
        <v>12308</v>
      </c>
      <c r="M19" s="14">
        <v>6435</v>
      </c>
      <c r="N19" s="12">
        <f t="shared" si="2"/>
        <v>395982</v>
      </c>
    </row>
    <row r="20" spans="1:14" ht="18.75" customHeight="1">
      <c r="A20" s="17" t="s">
        <v>10</v>
      </c>
      <c r="B20" s="18">
        <f>B21+B22+B23</f>
        <v>153185</v>
      </c>
      <c r="C20" s="18">
        <f>C21+C22+C23</f>
        <v>94855</v>
      </c>
      <c r="D20" s="18">
        <f>D21+D22+D23</f>
        <v>84012</v>
      </c>
      <c r="E20" s="18">
        <f>E21+E22+E23</f>
        <v>16582</v>
      </c>
      <c r="F20" s="18">
        <f aca="true" t="shared" si="6" ref="F20:M20">F21+F22+F23</f>
        <v>72340</v>
      </c>
      <c r="G20" s="18">
        <f t="shared" si="6"/>
        <v>119988</v>
      </c>
      <c r="H20" s="18">
        <f t="shared" si="6"/>
        <v>128712</v>
      </c>
      <c r="I20" s="18">
        <f t="shared" si="6"/>
        <v>121486</v>
      </c>
      <c r="J20" s="18">
        <f t="shared" si="6"/>
        <v>77746</v>
      </c>
      <c r="K20" s="18">
        <f t="shared" si="6"/>
        <v>118446</v>
      </c>
      <c r="L20" s="18">
        <f t="shared" si="6"/>
        <v>47682</v>
      </c>
      <c r="M20" s="18">
        <f t="shared" si="6"/>
        <v>24512</v>
      </c>
      <c r="N20" s="12">
        <f aca="true" t="shared" si="7" ref="N20:N26">SUM(B20:M20)</f>
        <v>1059546</v>
      </c>
    </row>
    <row r="21" spans="1:14" ht="18.75" customHeight="1">
      <c r="A21" s="13" t="s">
        <v>11</v>
      </c>
      <c r="B21" s="14">
        <v>81444</v>
      </c>
      <c r="C21" s="14">
        <v>52810</v>
      </c>
      <c r="D21" s="14">
        <v>46094</v>
      </c>
      <c r="E21" s="14">
        <v>9229</v>
      </c>
      <c r="F21" s="14">
        <v>40155</v>
      </c>
      <c r="G21" s="14">
        <v>66455</v>
      </c>
      <c r="H21" s="14">
        <v>73931</v>
      </c>
      <c r="I21" s="14">
        <v>67869</v>
      </c>
      <c r="J21" s="14">
        <v>42208</v>
      </c>
      <c r="K21" s="14">
        <v>62862</v>
      </c>
      <c r="L21" s="14">
        <v>25500</v>
      </c>
      <c r="M21" s="14">
        <v>12638</v>
      </c>
      <c r="N21" s="12">
        <f t="shared" si="7"/>
        <v>581195</v>
      </c>
    </row>
    <row r="22" spans="1:14" ht="18.75" customHeight="1">
      <c r="A22" s="13" t="s">
        <v>12</v>
      </c>
      <c r="B22" s="14">
        <v>67411</v>
      </c>
      <c r="C22" s="14">
        <v>38430</v>
      </c>
      <c r="D22" s="14">
        <v>35698</v>
      </c>
      <c r="E22" s="14">
        <v>6721</v>
      </c>
      <c r="F22" s="14">
        <v>29638</v>
      </c>
      <c r="G22" s="14">
        <v>48544</v>
      </c>
      <c r="H22" s="14">
        <v>50913</v>
      </c>
      <c r="I22" s="14">
        <v>50822</v>
      </c>
      <c r="J22" s="14">
        <v>33123</v>
      </c>
      <c r="K22" s="14">
        <v>52506</v>
      </c>
      <c r="L22" s="14">
        <v>20759</v>
      </c>
      <c r="M22" s="14">
        <v>11277</v>
      </c>
      <c r="N22" s="12">
        <f t="shared" si="7"/>
        <v>445842</v>
      </c>
    </row>
    <row r="23" spans="1:14" ht="18.75" customHeight="1">
      <c r="A23" s="13" t="s">
        <v>13</v>
      </c>
      <c r="B23" s="14">
        <v>4330</v>
      </c>
      <c r="C23" s="14">
        <v>3615</v>
      </c>
      <c r="D23" s="14">
        <v>2220</v>
      </c>
      <c r="E23" s="14">
        <v>632</v>
      </c>
      <c r="F23" s="14">
        <v>2547</v>
      </c>
      <c r="G23" s="14">
        <v>4989</v>
      </c>
      <c r="H23" s="14">
        <v>3868</v>
      </c>
      <c r="I23" s="14">
        <v>2795</v>
      </c>
      <c r="J23" s="14">
        <v>2415</v>
      </c>
      <c r="K23" s="14">
        <v>3078</v>
      </c>
      <c r="L23" s="14">
        <v>1423</v>
      </c>
      <c r="M23" s="14">
        <v>597</v>
      </c>
      <c r="N23" s="12">
        <f t="shared" si="7"/>
        <v>32509</v>
      </c>
    </row>
    <row r="24" spans="1:14" ht="18.75" customHeight="1">
      <c r="A24" s="17" t="s">
        <v>14</v>
      </c>
      <c r="B24" s="14">
        <f>B25+B26</f>
        <v>70458</v>
      </c>
      <c r="C24" s="14">
        <f>C25+C26</f>
        <v>59748</v>
      </c>
      <c r="D24" s="14">
        <f>D25+D26</f>
        <v>52503</v>
      </c>
      <c r="E24" s="14">
        <f>E25+E26</f>
        <v>12972</v>
      </c>
      <c r="F24" s="14">
        <f aca="true" t="shared" si="8" ref="F24:M24">F25+F26</f>
        <v>53272</v>
      </c>
      <c r="G24" s="14">
        <f t="shared" si="8"/>
        <v>83588</v>
      </c>
      <c r="H24" s="14">
        <f t="shared" si="8"/>
        <v>75112</v>
      </c>
      <c r="I24" s="14">
        <f t="shared" si="8"/>
        <v>52271</v>
      </c>
      <c r="J24" s="14">
        <f t="shared" si="8"/>
        <v>43456</v>
      </c>
      <c r="K24" s="14">
        <f t="shared" si="8"/>
        <v>41521</v>
      </c>
      <c r="L24" s="14">
        <f t="shared" si="8"/>
        <v>14784</v>
      </c>
      <c r="M24" s="14">
        <f t="shared" si="8"/>
        <v>6519</v>
      </c>
      <c r="N24" s="12">
        <f t="shared" si="7"/>
        <v>566204</v>
      </c>
    </row>
    <row r="25" spans="1:14" ht="18.75" customHeight="1">
      <c r="A25" s="13" t="s">
        <v>15</v>
      </c>
      <c r="B25" s="14">
        <v>45093</v>
      </c>
      <c r="C25" s="14">
        <v>38239</v>
      </c>
      <c r="D25" s="14">
        <v>33602</v>
      </c>
      <c r="E25" s="14">
        <v>8302</v>
      </c>
      <c r="F25" s="14">
        <v>34094</v>
      </c>
      <c r="G25" s="14">
        <v>53496</v>
      </c>
      <c r="H25" s="14">
        <v>48072</v>
      </c>
      <c r="I25" s="14">
        <v>33453</v>
      </c>
      <c r="J25" s="14">
        <v>27812</v>
      </c>
      <c r="K25" s="14">
        <v>26573</v>
      </c>
      <c r="L25" s="14">
        <v>9462</v>
      </c>
      <c r="M25" s="14">
        <v>4172</v>
      </c>
      <c r="N25" s="12">
        <f t="shared" si="7"/>
        <v>362370</v>
      </c>
    </row>
    <row r="26" spans="1:14" ht="18.75" customHeight="1">
      <c r="A26" s="13" t="s">
        <v>16</v>
      </c>
      <c r="B26" s="14">
        <v>25365</v>
      </c>
      <c r="C26" s="14">
        <v>21509</v>
      </c>
      <c r="D26" s="14">
        <v>18901</v>
      </c>
      <c r="E26" s="14">
        <v>4670</v>
      </c>
      <c r="F26" s="14">
        <v>19178</v>
      </c>
      <c r="G26" s="14">
        <v>30092</v>
      </c>
      <c r="H26" s="14">
        <v>27040</v>
      </c>
      <c r="I26" s="14">
        <v>18818</v>
      </c>
      <c r="J26" s="14">
        <v>15644</v>
      </c>
      <c r="K26" s="14">
        <v>14948</v>
      </c>
      <c r="L26" s="14">
        <v>5322</v>
      </c>
      <c r="M26" s="14">
        <v>2347</v>
      </c>
      <c r="N26" s="12">
        <f t="shared" si="7"/>
        <v>203834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0.9820911768993531</v>
      </c>
      <c r="C32" s="23">
        <f aca="true" t="shared" si="9" ref="C32:M32">(((+C$8+C$20)*C$29)+(C$24*C$30))/C$7</f>
        <v>0.9980095547621227</v>
      </c>
      <c r="D32" s="23">
        <f t="shared" si="9"/>
        <v>0.989167004951696</v>
      </c>
      <c r="E32" s="23">
        <f t="shared" si="9"/>
        <v>0.9850999837811537</v>
      </c>
      <c r="F32" s="23">
        <f t="shared" si="9"/>
        <v>0.996069209313718</v>
      </c>
      <c r="G32" s="23">
        <f t="shared" si="9"/>
        <v>0.9959127066797062</v>
      </c>
      <c r="H32" s="23">
        <f t="shared" si="9"/>
        <v>0.9980173383895576</v>
      </c>
      <c r="I32" s="23">
        <f t="shared" si="9"/>
        <v>0.99652623933923</v>
      </c>
      <c r="J32" s="23">
        <f t="shared" si="9"/>
        <v>0.9937135826177085</v>
      </c>
      <c r="K32" s="23">
        <f t="shared" si="9"/>
        <v>0.9958879321895662</v>
      </c>
      <c r="L32" s="23">
        <f t="shared" si="9"/>
        <v>0.9965416598312097</v>
      </c>
      <c r="M32" s="23">
        <f t="shared" si="9"/>
        <v>0.9916967604250178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1.8504561955137613</v>
      </c>
      <c r="C35" s="26">
        <f>C32*C34</f>
        <v>1.8168763944444444</v>
      </c>
      <c r="D35" s="26">
        <f>D32*D34</f>
        <v>1.668625820653016</v>
      </c>
      <c r="E35" s="26">
        <f>E32*E34</f>
        <v>2.1258457649997298</v>
      </c>
      <c r="F35" s="26">
        <f aca="true" t="shared" si="10" ref="F35:M35">F32*F34</f>
        <v>1.9597661693247401</v>
      </c>
      <c r="G35" s="26">
        <f t="shared" si="10"/>
        <v>1.5538230049616777</v>
      </c>
      <c r="H35" s="26">
        <f t="shared" si="10"/>
        <v>1.8168905645381896</v>
      </c>
      <c r="I35" s="26">
        <f t="shared" si="10"/>
        <v>1.7710264325536795</v>
      </c>
      <c r="J35" s="26">
        <f t="shared" si="10"/>
        <v>1.9889177356093435</v>
      </c>
      <c r="K35" s="26">
        <f t="shared" si="10"/>
        <v>1.9058307358311728</v>
      </c>
      <c r="L35" s="26">
        <f t="shared" si="10"/>
        <v>2.2650395386303566</v>
      </c>
      <c r="M35" s="26">
        <f t="shared" si="10"/>
        <v>2.212971320888427</v>
      </c>
      <c r="N35" s="27"/>
    </row>
    <row r="36" spans="1:14" ht="18.75" customHeight="1">
      <c r="A36" s="57" t="s">
        <v>43</v>
      </c>
      <c r="B36" s="26">
        <v>-0.0060836096</v>
      </c>
      <c r="C36" s="26">
        <v>-0.0059880527</v>
      </c>
      <c r="D36" s="26">
        <v>-0.0054898195</v>
      </c>
      <c r="E36" s="26">
        <v>-0.0061880305</v>
      </c>
      <c r="F36" s="26">
        <v>-0.0063329608</v>
      </c>
      <c r="G36" s="26">
        <v>-0.0050791467</v>
      </c>
      <c r="H36" s="26">
        <v>-0.0055888943</v>
      </c>
      <c r="I36" s="26">
        <v>-0.0056684441</v>
      </c>
      <c r="J36" s="26">
        <v>-0.0063256891</v>
      </c>
      <c r="K36" s="26">
        <v>-0.006224536</v>
      </c>
      <c r="L36" s="26">
        <v>-0.0073431035</v>
      </c>
      <c r="M36" s="26">
        <v>-0.0072606452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977441.7692715472</v>
      </c>
      <c r="C42" s="65">
        <f aca="true" t="shared" si="12" ref="C42:M42">C43+C44+C45+C46</f>
        <v>714587.2408474844</v>
      </c>
      <c r="D42" s="65">
        <f t="shared" si="12"/>
        <v>662785.7947395016</v>
      </c>
      <c r="E42" s="65">
        <f t="shared" si="12"/>
        <v>157475.51646016602</v>
      </c>
      <c r="F42" s="65">
        <f t="shared" si="12"/>
        <v>640181.987402308</v>
      </c>
      <c r="G42" s="65">
        <f t="shared" si="12"/>
        <v>819822.7844468924</v>
      </c>
      <c r="H42" s="65">
        <f t="shared" si="12"/>
        <v>901821.2207158302</v>
      </c>
      <c r="I42" s="65">
        <f t="shared" si="12"/>
        <v>783528.6165859887</v>
      </c>
      <c r="J42" s="65">
        <f t="shared" si="12"/>
        <v>625697.3286124442</v>
      </c>
      <c r="K42" s="65">
        <f t="shared" si="12"/>
        <v>719971.4249104438</v>
      </c>
      <c r="L42" s="65">
        <f t="shared" si="12"/>
        <v>372849.6123830594</v>
      </c>
      <c r="M42" s="65">
        <f t="shared" si="12"/>
        <v>196058.9831496428</v>
      </c>
      <c r="N42" s="65">
        <f>N43+N44+N45+N46</f>
        <v>7572222.279525309</v>
      </c>
    </row>
    <row r="43" spans="1:14" ht="18.75" customHeight="1">
      <c r="A43" s="62" t="s">
        <v>86</v>
      </c>
      <c r="B43" s="59">
        <f aca="true" t="shared" si="13" ref="B43:H43">B35*B7</f>
        <v>977398.0092770001</v>
      </c>
      <c r="C43" s="59">
        <f t="shared" si="13"/>
        <v>714446.6708346</v>
      </c>
      <c r="D43" s="59">
        <f t="shared" si="13"/>
        <v>653405.50472877</v>
      </c>
      <c r="E43" s="59">
        <f t="shared" si="13"/>
        <v>157287.07646080002</v>
      </c>
      <c r="F43" s="59">
        <f t="shared" si="13"/>
        <v>640089.027394</v>
      </c>
      <c r="G43" s="59">
        <f t="shared" si="13"/>
        <v>819840.52446192</v>
      </c>
      <c r="H43" s="59">
        <f t="shared" si="13"/>
        <v>901697.3507123999</v>
      </c>
      <c r="I43" s="59">
        <f>I35*I7</f>
        <v>783489.69657672</v>
      </c>
      <c r="J43" s="59">
        <f>J35*J7</f>
        <v>625568.328628</v>
      </c>
      <c r="K43" s="59">
        <f>K35*K7</f>
        <v>719719.8249100199</v>
      </c>
      <c r="L43" s="59">
        <f>L35*L7</f>
        <v>372787.00238639995</v>
      </c>
      <c r="M43" s="59">
        <f>M35*M7</f>
        <v>195982.95314919998</v>
      </c>
      <c r="N43" s="61">
        <f>SUM(B43:M43)</f>
        <v>7561711.969519829</v>
      </c>
    </row>
    <row r="44" spans="1:14" ht="18.75" customHeight="1">
      <c r="A44" s="62" t="s">
        <v>87</v>
      </c>
      <c r="B44" s="59">
        <f aca="true" t="shared" si="14" ref="B44:M44">B36*B7</f>
        <v>-3213.3200054527997</v>
      </c>
      <c r="C44" s="59">
        <f t="shared" si="14"/>
        <v>-2354.6699871155997</v>
      </c>
      <c r="D44" s="59">
        <f t="shared" si="14"/>
        <v>-2149.7199892685</v>
      </c>
      <c r="E44" s="59">
        <f t="shared" si="14"/>
        <v>-457.84000063400003</v>
      </c>
      <c r="F44" s="59">
        <f t="shared" si="14"/>
        <v>-2068.4399916919997</v>
      </c>
      <c r="G44" s="59">
        <f t="shared" si="14"/>
        <v>-2679.9000150276</v>
      </c>
      <c r="H44" s="59">
        <f t="shared" si="14"/>
        <v>-2773.6899965698</v>
      </c>
      <c r="I44" s="59">
        <f t="shared" si="14"/>
        <v>-2507.6799907313</v>
      </c>
      <c r="J44" s="59">
        <f t="shared" si="14"/>
        <v>-1989.6000155557</v>
      </c>
      <c r="K44" s="59">
        <f t="shared" si="14"/>
        <v>-2350.6399995760003</v>
      </c>
      <c r="L44" s="59">
        <f t="shared" si="14"/>
        <v>-1208.5500033404999</v>
      </c>
      <c r="M44" s="59">
        <f t="shared" si="14"/>
        <v>-643.0099995572</v>
      </c>
      <c r="N44" s="28">
        <f>SUM(B44:M44)</f>
        <v>-24397.059994520998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9368.61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9368.61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-99091.72</v>
      </c>
      <c r="C48" s="28">
        <f aca="true" t="shared" si="16" ref="C48:M48">+C49+C52+C60+C61</f>
        <v>-103919.34</v>
      </c>
      <c r="D48" s="28">
        <f t="shared" si="16"/>
        <v>-71855.44</v>
      </c>
      <c r="E48" s="28">
        <f t="shared" si="16"/>
        <v>-15190.82</v>
      </c>
      <c r="F48" s="28">
        <f t="shared" si="16"/>
        <v>-60014.9</v>
      </c>
      <c r="G48" s="28">
        <f t="shared" si="16"/>
        <v>-106410.14</v>
      </c>
      <c r="H48" s="28">
        <f t="shared" si="16"/>
        <v>-134406.28</v>
      </c>
      <c r="I48" s="28">
        <f t="shared" si="16"/>
        <v>-66620.22</v>
      </c>
      <c r="J48" s="28">
        <f t="shared" si="16"/>
        <v>-86553.94</v>
      </c>
      <c r="K48" s="28">
        <f t="shared" si="16"/>
        <v>-70623.44</v>
      </c>
      <c r="L48" s="28">
        <f t="shared" si="16"/>
        <v>-46901.6</v>
      </c>
      <c r="M48" s="28">
        <f t="shared" si="16"/>
        <v>-29463.8</v>
      </c>
      <c r="N48" s="28">
        <f>+N49+N52+N60+N61</f>
        <v>-891051.64</v>
      </c>
    </row>
    <row r="49" spans="1:14" ht="18.75" customHeight="1">
      <c r="A49" s="17" t="s">
        <v>48</v>
      </c>
      <c r="B49" s="29">
        <f>B50+B51</f>
        <v>-98882</v>
      </c>
      <c r="C49" s="29">
        <f>C50+C51</f>
        <v>-103799.5</v>
      </c>
      <c r="D49" s="29">
        <f>D50+D51</f>
        <v>-71757</v>
      </c>
      <c r="E49" s="29">
        <f>E50+E51</f>
        <v>-15109.5</v>
      </c>
      <c r="F49" s="29">
        <f aca="true" t="shared" si="17" ref="F49:M49">F50+F51</f>
        <v>-59993.5</v>
      </c>
      <c r="G49" s="29">
        <f t="shared" si="17"/>
        <v>-106354.5</v>
      </c>
      <c r="H49" s="29">
        <f t="shared" si="17"/>
        <v>-134295</v>
      </c>
      <c r="I49" s="29">
        <f t="shared" si="17"/>
        <v>-66517.5</v>
      </c>
      <c r="J49" s="29">
        <f t="shared" si="17"/>
        <v>-86348.5</v>
      </c>
      <c r="K49" s="29">
        <f t="shared" si="17"/>
        <v>-70525</v>
      </c>
      <c r="L49" s="29">
        <f t="shared" si="17"/>
        <v>-46816</v>
      </c>
      <c r="M49" s="29">
        <f t="shared" si="17"/>
        <v>-29421</v>
      </c>
      <c r="N49" s="28">
        <f aca="true" t="shared" si="18" ref="N49:N61">SUM(B49:M49)</f>
        <v>-889819</v>
      </c>
    </row>
    <row r="50" spans="1:14" ht="18.75" customHeight="1">
      <c r="A50" s="13" t="s">
        <v>49</v>
      </c>
      <c r="B50" s="20">
        <f>ROUND(-B9*$D$3,2)</f>
        <v>-98882</v>
      </c>
      <c r="C50" s="20">
        <f>ROUND(-C9*$D$3,2)</f>
        <v>-103799.5</v>
      </c>
      <c r="D50" s="20">
        <f>ROUND(-D9*$D$3,2)</f>
        <v>-71757</v>
      </c>
      <c r="E50" s="20">
        <f>ROUND(-E9*$D$3,2)</f>
        <v>-15109.5</v>
      </c>
      <c r="F50" s="20">
        <f aca="true" t="shared" si="19" ref="F50:M50">ROUND(-F9*$D$3,2)</f>
        <v>-59993.5</v>
      </c>
      <c r="G50" s="20">
        <f t="shared" si="19"/>
        <v>-106354.5</v>
      </c>
      <c r="H50" s="20">
        <f t="shared" si="19"/>
        <v>-134295</v>
      </c>
      <c r="I50" s="20">
        <f t="shared" si="19"/>
        <v>-66517.5</v>
      </c>
      <c r="J50" s="20">
        <f t="shared" si="19"/>
        <v>-86348.5</v>
      </c>
      <c r="K50" s="20">
        <f t="shared" si="19"/>
        <v>-70525</v>
      </c>
      <c r="L50" s="20">
        <f t="shared" si="19"/>
        <v>-46816</v>
      </c>
      <c r="M50" s="20">
        <f t="shared" si="19"/>
        <v>-29421</v>
      </c>
      <c r="N50" s="50">
        <f t="shared" si="18"/>
        <v>-889819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878350.0492715472</v>
      </c>
      <c r="C63" s="32">
        <f t="shared" si="22"/>
        <v>610667.9008474845</v>
      </c>
      <c r="D63" s="32">
        <f t="shared" si="22"/>
        <v>590930.3547395016</v>
      </c>
      <c r="E63" s="32">
        <f t="shared" si="22"/>
        <v>142284.69646016601</v>
      </c>
      <c r="F63" s="32">
        <f t="shared" si="22"/>
        <v>580167.087402308</v>
      </c>
      <c r="G63" s="32">
        <f t="shared" si="22"/>
        <v>713412.6444468924</v>
      </c>
      <c r="H63" s="32">
        <f t="shared" si="22"/>
        <v>767414.9407158302</v>
      </c>
      <c r="I63" s="32">
        <f t="shared" si="22"/>
        <v>716908.3965859887</v>
      </c>
      <c r="J63" s="32">
        <f t="shared" si="22"/>
        <v>539143.3886124443</v>
      </c>
      <c r="K63" s="32">
        <f t="shared" si="22"/>
        <v>649347.9849104439</v>
      </c>
      <c r="L63" s="32">
        <f t="shared" si="22"/>
        <v>325948.0123830594</v>
      </c>
      <c r="M63" s="32">
        <f t="shared" si="22"/>
        <v>166595.1831496428</v>
      </c>
      <c r="N63" s="32">
        <f>SUM(B63:M63)</f>
        <v>6681170.63952531</v>
      </c>
    </row>
    <row r="64" spans="1:16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P64" s="79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878350.05</v>
      </c>
      <c r="C66" s="39">
        <f aca="true" t="shared" si="23" ref="C66:M66">SUM(C67:C80)</f>
        <v>610667.9</v>
      </c>
      <c r="D66" s="39">
        <f t="shared" si="23"/>
        <v>590930.35</v>
      </c>
      <c r="E66" s="39">
        <f t="shared" si="23"/>
        <v>142284.7</v>
      </c>
      <c r="F66" s="39">
        <f t="shared" si="23"/>
        <v>580167.09</v>
      </c>
      <c r="G66" s="39">
        <f t="shared" si="23"/>
        <v>713412.64</v>
      </c>
      <c r="H66" s="39">
        <f t="shared" si="23"/>
        <v>767414.9400000001</v>
      </c>
      <c r="I66" s="39">
        <f t="shared" si="23"/>
        <v>716908.4</v>
      </c>
      <c r="J66" s="39">
        <f t="shared" si="23"/>
        <v>539143.39</v>
      </c>
      <c r="K66" s="39">
        <f t="shared" si="23"/>
        <v>649347.98</v>
      </c>
      <c r="L66" s="39">
        <f t="shared" si="23"/>
        <v>325948.01</v>
      </c>
      <c r="M66" s="39">
        <f t="shared" si="23"/>
        <v>166595.18</v>
      </c>
      <c r="N66" s="32">
        <f>SUM(N67:N80)</f>
        <v>6681170.629999999</v>
      </c>
    </row>
    <row r="67" spans="1:14" ht="18.75" customHeight="1">
      <c r="A67" s="17" t="s">
        <v>91</v>
      </c>
      <c r="B67" s="39">
        <v>176753.55</v>
      </c>
      <c r="C67" s="39">
        <v>171201.27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347954.81999999995</v>
      </c>
    </row>
    <row r="68" spans="1:14" ht="18.75" customHeight="1">
      <c r="A68" s="17" t="s">
        <v>92</v>
      </c>
      <c r="B68" s="39">
        <v>701596.5</v>
      </c>
      <c r="C68" s="39">
        <v>439466.63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1141063.13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590930.35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590930.35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142284.7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142284.7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580167.09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580167.09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713412.64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713412.64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591887.52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591887.52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175527.42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175527.42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716908.4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716908.4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539143.39</v>
      </c>
      <c r="K76" s="38">
        <v>0</v>
      </c>
      <c r="L76" s="38">
        <v>0</v>
      </c>
      <c r="M76" s="38">
        <v>0</v>
      </c>
      <c r="N76" s="32">
        <f t="shared" si="24"/>
        <v>539143.39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649347.98</v>
      </c>
      <c r="L77" s="38">
        <v>0</v>
      </c>
      <c r="M77" s="66"/>
      <c r="N77" s="29">
        <f t="shared" si="24"/>
        <v>649347.98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325948.01</v>
      </c>
      <c r="M78" s="38">
        <v>0</v>
      </c>
      <c r="N78" s="32">
        <f t="shared" si="24"/>
        <v>325948.01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166595.18</v>
      </c>
      <c r="N79" s="29">
        <f t="shared" si="24"/>
        <v>166595.18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2.0612683411134616</v>
      </c>
      <c r="C84" s="48">
        <v>2.089580298124822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1.804627876046947</v>
      </c>
      <c r="C85" s="48">
        <v>1.7295330939814426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1.6686556483287107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2.1283926644883766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1.9600507857946146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1.5537893827599984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1.8269415946704697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1.785713690171387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1.7711144086502018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1.9893278752299302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1.9064969770508071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2.2654199545703957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2.2138298252011923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2015-12-15T12:51:48Z</dcterms:modified>
  <cp:category/>
  <cp:version/>
  <cp:contentType/>
  <cp:contentStatus/>
</cp:coreProperties>
</file>