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<sst xmlns="http://schemas.openxmlformats.org/spreadsheetml/2006/main" count="109" uniqueCount="107">
  <si>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</si>
  <si>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</si>
  <si>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</si>
  <si>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</si>
  <si>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</si>
  <si>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</si>
  <si>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</si>
  <si>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</si>
  <si>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</si>
  <si>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</si>
  <si>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</si>
  <si>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</si>
  <si>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</si>
  <si>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</si>
  <si>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</si>
  <si>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</si>
  <si>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</si>
  <si>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</si>
  <si>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</si>
  <si>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</si>
  <si>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</si>
  <si>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</si>
  <si>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</si>
  <si>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</si>
  <si>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</si>
  <si>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</si>
  <si>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</si>
  <si>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</si>
  <si>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</si>
  <si>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</si>
  <si>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</si>
  <si>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</si>
  <si>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</si>
  <si>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</si>
  <si>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</si>
  <si>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</si>
  <si>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</si>
  <si>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</si>
  <si>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</si>
  <si>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</si>
  <si>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</si>
  <si>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</si>
  <si>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</si>
  <si>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</si>
  <si>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</si>
  <si>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</si>
  <si>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</si>
  <si>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</si>
  <si>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</si>
  <si>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</si>
  <si>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</si>
  <si>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</si>
  <si>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</si>
  <si>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</si>
  <si>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</si>
  <si>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</si>
  <si>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</si>
  <si>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</si>
  <si>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</si>
  <si>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</si>
  <si>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</si>
  <si>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</si>
  <si>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</si>
  <si>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</si>
  <si>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</si>
  <si>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</si>
  <si>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</si>
  <si>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</si>
  <si>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</si>
  <si>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</si>
  <si>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</si>
  <si>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</si>
  <si>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</si>
  <si>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</si>
  <si>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</si>
  <si>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</si>
  <si>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</si>
  <si>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</si>
  <si>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</si>
  <si>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</si>
  <si>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</si>
  <si>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</si>
  <si>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</si>
  <si>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</si>
  <si>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</si>
  <si>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</si>
  <si>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</si>
  <si>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</si>
  <si>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</si>
  <si>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</si>
  <si>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</si>
  <si>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</si>
  <si>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</si>
  <si>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</si>
  <si>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</si>
  <si>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</si>
  <si>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</si>
  <si>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</si>
  <si>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</si>
  <si>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</si>
  <si>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</si>
  <si>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</si>
  <si>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</si>
  <si>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</si>
  <si>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</si>
  <si>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</si>
  <si>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05/12/15 - VENCIMENTO 11/12/15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</si>
</sst>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407654</v>
      </c>
      <c r="C7" s="10">
        <f>C8+C20+C24</f>
        <v>282456</v>
      </c>
      <c r="D7" s="10">
        <f>D8+D20+D24</f>
        <v>325316</v>
      </c>
      <c r="E7" s="10">
        <f>E8+E20+E24</f>
        <v>59806</v>
      </c>
      <c r="F7" s="10">
        <f aca="true" t="shared" si="0" ref="F7:M7">F8+F20+F24</f>
        <v>251234</v>
      </c>
      <c r="G7" s="10">
        <f t="shared" si="0"/>
        <v>394853</v>
      </c>
      <c r="H7" s="10">
        <f t="shared" si="0"/>
        <v>367752</v>
      </c>
      <c r="I7" s="10">
        <f t="shared" si="0"/>
        <v>347831</v>
      </c>
      <c r="J7" s="10">
        <f t="shared" si="0"/>
        <v>250835</v>
      </c>
      <c r="K7" s="10">
        <f t="shared" si="0"/>
        <v>319049</v>
      </c>
      <c r="L7" s="10">
        <f t="shared" si="0"/>
        <v>114852</v>
      </c>
      <c r="M7" s="10">
        <f t="shared" si="0"/>
        <v>56083</v>
      </c>
      <c r="N7" s="10">
        <f>+N8+N20+N24</f>
        <v>3177721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249615</v>
      </c>
      <c r="C8" s="12">
        <f>+C9+C12+C16</f>
        <v>181495</v>
      </c>
      <c r="D8" s="12">
        <f>+D9+D12+D16</f>
        <v>216118</v>
      </c>
      <c r="E8" s="12">
        <f>+E9+E12+E16</f>
        <v>38532</v>
      </c>
      <c r="F8" s="12">
        <f aca="true" t="shared" si="1" ref="F8:M8">+F9+F12+F16</f>
        <v>159398</v>
      </c>
      <c r="G8" s="12">
        <f t="shared" si="1"/>
        <v>252410</v>
      </c>
      <c r="H8" s="12">
        <f t="shared" si="1"/>
        <v>230951</v>
      </c>
      <c r="I8" s="12">
        <f t="shared" si="1"/>
        <v>220171</v>
      </c>
      <c r="J8" s="12">
        <f t="shared" si="1"/>
        <v>163117</v>
      </c>
      <c r="K8" s="12">
        <f t="shared" si="1"/>
        <v>197415</v>
      </c>
      <c r="L8" s="12">
        <f t="shared" si="1"/>
        <v>74793</v>
      </c>
      <c r="M8" s="12">
        <f t="shared" si="1"/>
        <v>38845</v>
      </c>
      <c r="N8" s="12">
        <f>SUM(B8:M8)</f>
        <v>2022860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28657</v>
      </c>
      <c r="C9" s="14">
        <v>28899</v>
      </c>
      <c r="D9" s="14">
        <v>23409</v>
      </c>
      <c r="E9" s="14">
        <v>4675</v>
      </c>
      <c r="F9" s="14">
        <v>18256</v>
      </c>
      <c r="G9" s="14">
        <v>32185</v>
      </c>
      <c r="H9" s="14">
        <v>38214</v>
      </c>
      <c r="I9" s="14">
        <v>20866</v>
      </c>
      <c r="J9" s="14">
        <v>25176</v>
      </c>
      <c r="K9" s="14">
        <v>21919</v>
      </c>
      <c r="L9" s="14">
        <v>11430</v>
      </c>
      <c r="M9" s="14">
        <v>6770</v>
      </c>
      <c r="N9" s="12">
        <f aca="true" t="shared" si="2" ref="N9:N19">SUM(B9:M9)</f>
        <v>260456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28657</v>
      </c>
      <c r="C10" s="14">
        <f>+C9-C11</f>
        <v>28899</v>
      </c>
      <c r="D10" s="14">
        <f>+D9-D11</f>
        <v>23409</v>
      </c>
      <c r="E10" s="14">
        <f>+E9-E11</f>
        <v>4675</v>
      </c>
      <c r="F10" s="14">
        <f aca="true" t="shared" si="3" ref="F10:M10">+F9-F11</f>
        <v>18256</v>
      </c>
      <c r="G10" s="14">
        <f t="shared" si="3"/>
        <v>32185</v>
      </c>
      <c r="H10" s="14">
        <f t="shared" si="3"/>
        <v>38214</v>
      </c>
      <c r="I10" s="14">
        <f t="shared" si="3"/>
        <v>20866</v>
      </c>
      <c r="J10" s="14">
        <f t="shared" si="3"/>
        <v>25176</v>
      </c>
      <c r="K10" s="14">
        <f t="shared" si="3"/>
        <v>21919</v>
      </c>
      <c r="L10" s="14">
        <f t="shared" si="3"/>
        <v>11430</v>
      </c>
      <c r="M10" s="14">
        <f t="shared" si="3"/>
        <v>6770</v>
      </c>
      <c r="N10" s="12">
        <f t="shared" si="2"/>
        <v>260456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159385</v>
      </c>
      <c r="C12" s="14">
        <f>C13+C14+C15</f>
        <v>113659</v>
      </c>
      <c r="D12" s="14">
        <f>D13+D14+D15</f>
        <v>149975</v>
      </c>
      <c r="E12" s="14">
        <f>E13+E14+E15</f>
        <v>25979</v>
      </c>
      <c r="F12" s="14">
        <f aca="true" t="shared" si="4" ref="F12:M12">F13+F14+F15</f>
        <v>105076</v>
      </c>
      <c r="G12" s="14">
        <f t="shared" si="4"/>
        <v>166080</v>
      </c>
      <c r="H12" s="14">
        <f t="shared" si="4"/>
        <v>147210</v>
      </c>
      <c r="I12" s="14">
        <f t="shared" si="4"/>
        <v>150379</v>
      </c>
      <c r="J12" s="14">
        <f t="shared" si="4"/>
        <v>105528</v>
      </c>
      <c r="K12" s="14">
        <f t="shared" si="4"/>
        <v>133020</v>
      </c>
      <c r="L12" s="14">
        <f t="shared" si="4"/>
        <v>51080</v>
      </c>
      <c r="M12" s="14">
        <f t="shared" si="4"/>
        <v>26588</v>
      </c>
      <c r="N12" s="12">
        <f t="shared" si="2"/>
        <v>1333959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79040</v>
      </c>
      <c r="C13" s="14">
        <v>58075</v>
      </c>
      <c r="D13" s="14">
        <v>73853</v>
      </c>
      <c r="E13" s="14">
        <v>12756</v>
      </c>
      <c r="F13" s="14">
        <v>51681</v>
      </c>
      <c r="G13" s="14">
        <v>82618</v>
      </c>
      <c r="H13" s="14">
        <v>76113</v>
      </c>
      <c r="I13" s="14">
        <v>76732</v>
      </c>
      <c r="J13" s="14">
        <v>51103</v>
      </c>
      <c r="K13" s="14">
        <v>64360</v>
      </c>
      <c r="L13" s="14">
        <v>24727</v>
      </c>
      <c r="M13" s="14">
        <v>12447</v>
      </c>
      <c r="N13" s="12">
        <f t="shared" si="2"/>
        <v>663505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75526</v>
      </c>
      <c r="C14" s="14">
        <v>50769</v>
      </c>
      <c r="D14" s="14">
        <v>72093</v>
      </c>
      <c r="E14" s="14">
        <v>12113</v>
      </c>
      <c r="F14" s="14">
        <v>49488</v>
      </c>
      <c r="G14" s="14">
        <v>75517</v>
      </c>
      <c r="H14" s="14">
        <v>65942</v>
      </c>
      <c r="I14" s="14">
        <v>69996</v>
      </c>
      <c r="J14" s="14">
        <v>51024</v>
      </c>
      <c r="K14" s="14">
        <v>65193</v>
      </c>
      <c r="L14" s="14">
        <v>24876</v>
      </c>
      <c r="M14" s="14">
        <v>13482</v>
      </c>
      <c r="N14" s="12">
        <f t="shared" si="2"/>
        <v>626019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4819</v>
      </c>
      <c r="C15" s="14">
        <v>4815</v>
      </c>
      <c r="D15" s="14">
        <v>4029</v>
      </c>
      <c r="E15" s="14">
        <v>1110</v>
      </c>
      <c r="F15" s="14">
        <v>3907</v>
      </c>
      <c r="G15" s="14">
        <v>7945</v>
      </c>
      <c r="H15" s="14">
        <v>5155</v>
      </c>
      <c r="I15" s="14">
        <v>3651</v>
      </c>
      <c r="J15" s="14">
        <v>3401</v>
      </c>
      <c r="K15" s="14">
        <v>3467</v>
      </c>
      <c r="L15" s="14">
        <v>1477</v>
      </c>
      <c r="M15" s="14">
        <v>659</v>
      </c>
      <c r="N15" s="12">
        <f t="shared" si="2"/>
        <v>44435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61573</v>
      </c>
      <c r="C16" s="14">
        <f>C17+C18+C19</f>
        <v>38937</v>
      </c>
      <c r="D16" s="14">
        <f>D17+D18+D19</f>
        <v>42734</v>
      </c>
      <c r="E16" s="14">
        <f>E17+E18+E19</f>
        <v>7878</v>
      </c>
      <c r="F16" s="14">
        <f aca="true" t="shared" si="5" ref="F16:M16">F17+F18+F19</f>
        <v>36066</v>
      </c>
      <c r="G16" s="14">
        <f t="shared" si="5"/>
        <v>54145</v>
      </c>
      <c r="H16" s="14">
        <f t="shared" si="5"/>
        <v>45527</v>
      </c>
      <c r="I16" s="14">
        <f t="shared" si="5"/>
        <v>48926</v>
      </c>
      <c r="J16" s="14">
        <f t="shared" si="5"/>
        <v>32413</v>
      </c>
      <c r="K16" s="14">
        <f t="shared" si="5"/>
        <v>42476</v>
      </c>
      <c r="L16" s="14">
        <f t="shared" si="5"/>
        <v>12283</v>
      </c>
      <c r="M16" s="14">
        <f t="shared" si="5"/>
        <v>5487</v>
      </c>
      <c r="N16" s="12">
        <f t="shared" si="2"/>
        <v>428445</v>
      </c>
    </row>
    <row r="17" spans="1:25" ht="18.75" customHeight="1">
      <c r="A17" s="15" t="s">
        <v>23</v>
      </c>
      <c r="B17" s="14">
        <v>7847</v>
      </c>
      <c r="C17" s="14">
        <v>5510</v>
      </c>
      <c r="D17" s="14">
        <v>5473</v>
      </c>
      <c r="E17" s="14">
        <v>1115</v>
      </c>
      <c r="F17" s="14">
        <v>4823</v>
      </c>
      <c r="G17" s="14">
        <v>8173</v>
      </c>
      <c r="H17" s="14">
        <v>6964</v>
      </c>
      <c r="I17" s="14">
        <v>7596</v>
      </c>
      <c r="J17" s="14">
        <v>5056</v>
      </c>
      <c r="K17" s="14">
        <v>6656</v>
      </c>
      <c r="L17" s="14">
        <v>1909</v>
      </c>
      <c r="M17" s="14">
        <v>827</v>
      </c>
      <c r="N17" s="12">
        <f t="shared" si="2"/>
        <v>61949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3769</v>
      </c>
      <c r="C18" s="14">
        <v>1650</v>
      </c>
      <c r="D18" s="14">
        <v>3694</v>
      </c>
      <c r="E18" s="14">
        <v>482</v>
      </c>
      <c r="F18" s="14">
        <v>2305</v>
      </c>
      <c r="G18" s="14">
        <v>3252</v>
      </c>
      <c r="H18" s="14">
        <v>3499</v>
      </c>
      <c r="I18" s="14">
        <v>3736</v>
      </c>
      <c r="J18" s="14">
        <v>2618</v>
      </c>
      <c r="K18" s="14">
        <v>4051</v>
      </c>
      <c r="L18" s="14">
        <v>1082</v>
      </c>
      <c r="M18" s="14">
        <v>439</v>
      </c>
      <c r="N18" s="12">
        <f t="shared" si="2"/>
        <v>30577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49957</v>
      </c>
      <c r="C19" s="14">
        <v>31777</v>
      </c>
      <c r="D19" s="14">
        <v>33567</v>
      </c>
      <c r="E19" s="14">
        <v>6281</v>
      </c>
      <c r="F19" s="14">
        <v>28938</v>
      </c>
      <c r="G19" s="14">
        <v>42720</v>
      </c>
      <c r="H19" s="14">
        <v>35064</v>
      </c>
      <c r="I19" s="14">
        <v>37594</v>
      </c>
      <c r="J19" s="14">
        <v>24739</v>
      </c>
      <c r="K19" s="14">
        <v>31769</v>
      </c>
      <c r="L19" s="14">
        <v>9292</v>
      </c>
      <c r="M19" s="14">
        <v>4221</v>
      </c>
      <c r="N19" s="12">
        <f t="shared" si="2"/>
        <v>335919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108486</v>
      </c>
      <c r="C20" s="18">
        <f>C21+C22+C23</f>
        <v>62842</v>
      </c>
      <c r="D20" s="18">
        <f>D21+D22+D23</f>
        <v>69194</v>
      </c>
      <c r="E20" s="18">
        <f>E21+E22+E23</f>
        <v>12424</v>
      </c>
      <c r="F20" s="18">
        <f aca="true" t="shared" si="6" ref="F20:M20">F21+F22+F23</f>
        <v>54865</v>
      </c>
      <c r="G20" s="18">
        <f t="shared" si="6"/>
        <v>85695</v>
      </c>
      <c r="H20" s="18">
        <f t="shared" si="6"/>
        <v>87913</v>
      </c>
      <c r="I20" s="18">
        <f t="shared" si="6"/>
        <v>91023</v>
      </c>
      <c r="J20" s="18">
        <f t="shared" si="6"/>
        <v>57111</v>
      </c>
      <c r="K20" s="18">
        <f t="shared" si="6"/>
        <v>91880</v>
      </c>
      <c r="L20" s="18">
        <f t="shared" si="6"/>
        <v>30441</v>
      </c>
      <c r="M20" s="18">
        <f t="shared" si="6"/>
        <v>13623</v>
      </c>
      <c r="N20" s="12">
        <f aca="true" t="shared" si="7" ref="N20:N26">SUM(B20:M20)</f>
        <v>765497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57320</v>
      </c>
      <c r="C21" s="14">
        <v>35771</v>
      </c>
      <c r="D21" s="14">
        <v>36797</v>
      </c>
      <c r="E21" s="14">
        <v>6760</v>
      </c>
      <c r="F21" s="14">
        <v>29455</v>
      </c>
      <c r="G21" s="14">
        <v>46205</v>
      </c>
      <c r="H21" s="14">
        <v>50375</v>
      </c>
      <c r="I21" s="14">
        <v>50475</v>
      </c>
      <c r="J21" s="14">
        <v>30388</v>
      </c>
      <c r="K21" s="14">
        <v>47833</v>
      </c>
      <c r="L21" s="14">
        <v>15943</v>
      </c>
      <c r="M21" s="14">
        <v>7108</v>
      </c>
      <c r="N21" s="12">
        <f t="shared" si="7"/>
        <v>414430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48595</v>
      </c>
      <c r="C22" s="14">
        <v>25190</v>
      </c>
      <c r="D22" s="14">
        <v>30758</v>
      </c>
      <c r="E22" s="14">
        <v>5260</v>
      </c>
      <c r="F22" s="14">
        <v>23806</v>
      </c>
      <c r="G22" s="14">
        <v>36402</v>
      </c>
      <c r="H22" s="14">
        <v>35288</v>
      </c>
      <c r="I22" s="14">
        <v>38789</v>
      </c>
      <c r="J22" s="14">
        <v>25319</v>
      </c>
      <c r="K22" s="14">
        <v>42159</v>
      </c>
      <c r="L22" s="14">
        <v>13790</v>
      </c>
      <c r="M22" s="14">
        <v>6241</v>
      </c>
      <c r="N22" s="12">
        <f t="shared" si="7"/>
        <v>331597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2571</v>
      </c>
      <c r="C23" s="14">
        <v>1881</v>
      </c>
      <c r="D23" s="14">
        <v>1639</v>
      </c>
      <c r="E23" s="14">
        <v>404</v>
      </c>
      <c r="F23" s="14">
        <v>1604</v>
      </c>
      <c r="G23" s="14">
        <v>3088</v>
      </c>
      <c r="H23" s="14">
        <v>2250</v>
      </c>
      <c r="I23" s="14">
        <v>1759</v>
      </c>
      <c r="J23" s="14">
        <v>1404</v>
      </c>
      <c r="K23" s="14">
        <v>1888</v>
      </c>
      <c r="L23" s="14">
        <v>708</v>
      </c>
      <c r="M23" s="14">
        <v>274</v>
      </c>
      <c r="N23" s="12">
        <f t="shared" si="7"/>
        <v>19470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49553</v>
      </c>
      <c r="C24" s="14">
        <f>C25+C26</f>
        <v>38119</v>
      </c>
      <c r="D24" s="14">
        <f>D25+D26</f>
        <v>40004</v>
      </c>
      <c r="E24" s="14">
        <f>E25+E26</f>
        <v>8850</v>
      </c>
      <c r="F24" s="14">
        <f aca="true" t="shared" si="8" ref="F24:M24">F25+F26</f>
        <v>36971</v>
      </c>
      <c r="G24" s="14">
        <f t="shared" si="8"/>
        <v>56748</v>
      </c>
      <c r="H24" s="14">
        <f t="shared" si="8"/>
        <v>48888</v>
      </c>
      <c r="I24" s="14">
        <f t="shared" si="8"/>
        <v>36637</v>
      </c>
      <c r="J24" s="14">
        <f t="shared" si="8"/>
        <v>30607</v>
      </c>
      <c r="K24" s="14">
        <f t="shared" si="8"/>
        <v>29754</v>
      </c>
      <c r="L24" s="14">
        <f t="shared" si="8"/>
        <v>9618</v>
      </c>
      <c r="M24" s="14">
        <f t="shared" si="8"/>
        <v>3615</v>
      </c>
      <c r="N24" s="12">
        <f t="shared" si="7"/>
        <v>389364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31714</v>
      </c>
      <c r="C25" s="14">
        <v>24396</v>
      </c>
      <c r="D25" s="14">
        <v>25603</v>
      </c>
      <c r="E25" s="14">
        <v>5664</v>
      </c>
      <c r="F25" s="14">
        <v>23661</v>
      </c>
      <c r="G25" s="14">
        <v>36319</v>
      </c>
      <c r="H25" s="14">
        <v>31288</v>
      </c>
      <c r="I25" s="14">
        <v>23448</v>
      </c>
      <c r="J25" s="14">
        <v>19588</v>
      </c>
      <c r="K25" s="14">
        <v>19043</v>
      </c>
      <c r="L25" s="14">
        <v>6156</v>
      </c>
      <c r="M25" s="14">
        <v>2314</v>
      </c>
      <c r="N25" s="12">
        <f t="shared" si="7"/>
        <v>249194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17839</v>
      </c>
      <c r="C26" s="14">
        <v>13723</v>
      </c>
      <c r="D26" s="14">
        <v>14401</v>
      </c>
      <c r="E26" s="14">
        <v>3186</v>
      </c>
      <c r="F26" s="14">
        <v>13310</v>
      </c>
      <c r="G26" s="14">
        <v>20429</v>
      </c>
      <c r="H26" s="14">
        <v>17600</v>
      </c>
      <c r="I26" s="14">
        <v>13189</v>
      </c>
      <c r="J26" s="14">
        <v>11019</v>
      </c>
      <c r="K26" s="14">
        <v>10711</v>
      </c>
      <c r="L26" s="14">
        <v>3462</v>
      </c>
      <c r="M26" s="14">
        <v>1301</v>
      </c>
      <c r="N26" s="12">
        <f t="shared" si="7"/>
        <v>140170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0.9825090549829022</v>
      </c>
      <c r="C32" s="23">
        <f aca="true" t="shared" si="9" ref="C32:M32">(((+C$8+C$20)*C$29)+(C$24*C$30))/C$7</f>
        <v>0.9982320825190473</v>
      </c>
      <c r="D32" s="23">
        <f t="shared" si="9"/>
        <v>0.9897580137466341</v>
      </c>
      <c r="E32" s="23">
        <f t="shared" si="9"/>
        <v>0.9855211316590308</v>
      </c>
      <c r="F32" s="23">
        <f t="shared" si="9"/>
        <v>0.9964535011184792</v>
      </c>
      <c r="G32" s="23">
        <f t="shared" si="9"/>
        <v>0.9962920418484853</v>
      </c>
      <c r="H32" s="23">
        <f t="shared" si="9"/>
        <v>0.9982585198720877</v>
      </c>
      <c r="I32" s="23">
        <f t="shared" si="9"/>
        <v>0.9969033013158689</v>
      </c>
      <c r="J32" s="23">
        <f t="shared" si="9"/>
        <v>0.9944480694480435</v>
      </c>
      <c r="K32" s="23">
        <f t="shared" si="9"/>
        <v>0.9965121357534422</v>
      </c>
      <c r="L32" s="23">
        <f t="shared" si="9"/>
        <v>0.9967759116079824</v>
      </c>
      <c r="M32" s="23">
        <f t="shared" si="9"/>
        <v>0.9927291336055489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1.8512435613987843</v>
      </c>
      <c r="C35" s="26">
        <f>C32*C34</f>
        <v>1.8172815062259255</v>
      </c>
      <c r="D35" s="26">
        <f>D32*D34</f>
        <v>1.6696227933891972</v>
      </c>
      <c r="E35" s="26">
        <f>E32*E34</f>
        <v>2.1267546021201884</v>
      </c>
      <c r="F35" s="26">
        <f aca="true" t="shared" si="10" ref="F35:M35">F32*F34</f>
        <v>1.9605222634506079</v>
      </c>
      <c r="G35" s="26">
        <f t="shared" si="10"/>
        <v>1.5544148436920069</v>
      </c>
      <c r="H35" s="26">
        <f t="shared" si="10"/>
        <v>1.8173296354271355</v>
      </c>
      <c r="I35" s="26">
        <f t="shared" si="10"/>
        <v>1.7716965470985622</v>
      </c>
      <c r="J35" s="26">
        <f t="shared" si="10"/>
        <v>1.9903878110002593</v>
      </c>
      <c r="K35" s="26">
        <f t="shared" si="10"/>
        <v>1.9070252741913623</v>
      </c>
      <c r="L35" s="26">
        <f t="shared" si="10"/>
        <v>2.265571969493783</v>
      </c>
      <c r="M35" s="26">
        <f t="shared" si="10"/>
        <v>2.2152750616407824</v>
      </c>
      <c r="N35" s="27"/>
    </row>
    <row r="36" spans="1:25" ht="18.75" customHeight="1">
      <c r="A36" s="57" t="s">
        <v>43</v>
      </c>
      <c r="B36" s="26">
        <v>-0.0060861907</v>
      </c>
      <c r="C36" s="26">
        <v>-0.005989393</v>
      </c>
      <c r="D36" s="26">
        <v>-0.0054931205</v>
      </c>
      <c r="E36" s="26">
        <v>-0.0061906832</v>
      </c>
      <c r="F36" s="26">
        <v>-0.0063354084</v>
      </c>
      <c r="G36" s="26">
        <v>-0.0050810808</v>
      </c>
      <c r="H36" s="26">
        <v>-0.0055902347</v>
      </c>
      <c r="I36" s="26">
        <v>-0.0056705987</v>
      </c>
      <c r="J36" s="26">
        <v>-0.0063303765</v>
      </c>
      <c r="K36" s="26">
        <v>-0.0062284477</v>
      </c>
      <c r="L36" s="26">
        <v>-0.0073448438</v>
      </c>
      <c r="M36" s="26">
        <v>-0.0072681561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755442.8627948422</v>
      </c>
      <c r="C42" s="65">
        <f aca="true" t="shared" si="12" ref="C42:M42">C43+C44+C45+C46</f>
        <v>514105.565133342</v>
      </c>
      <c r="D42" s="65">
        <f t="shared" si="12"/>
        <v>552898.0186656221</v>
      </c>
      <c r="E42" s="65">
        <f t="shared" si="12"/>
        <v>127468.72573494079</v>
      </c>
      <c r="F42" s="65">
        <f t="shared" si="12"/>
        <v>493119.58034178446</v>
      </c>
      <c r="G42" s="65">
        <f t="shared" si="12"/>
        <v>614421.2442791977</v>
      </c>
      <c r="H42" s="65">
        <f t="shared" si="12"/>
        <v>669168.3480962056</v>
      </c>
      <c r="I42" s="65">
        <f t="shared" si="12"/>
        <v>616825.1716574202</v>
      </c>
      <c r="J42" s="65">
        <f t="shared" si="12"/>
        <v>499789.6465828725</v>
      </c>
      <c r="K42" s="65">
        <f t="shared" si="12"/>
        <v>609049.5666952427</v>
      </c>
      <c r="L42" s="65">
        <f t="shared" si="12"/>
        <v>260633.06184018237</v>
      </c>
      <c r="M42" s="65">
        <f t="shared" si="12"/>
        <v>124550.6912834437</v>
      </c>
      <c r="N42" s="65">
        <f>N43+N44+N45+N46</f>
        <v>5837472.483105096</v>
      </c>
    </row>
    <row r="43" spans="1:14" ht="18.75" customHeight="1">
      <c r="A43" s="62" t="s">
        <v>86</v>
      </c>
      <c r="B43" s="59">
        <f aca="true" t="shared" si="13" ref="B43:H43">B35*B7</f>
        <v>754666.84277846</v>
      </c>
      <c r="C43" s="59">
        <f t="shared" si="13"/>
        <v>513302.06512255</v>
      </c>
      <c r="D43" s="59">
        <f t="shared" si="13"/>
        <v>543155.0086542001</v>
      </c>
      <c r="E43" s="59">
        <f t="shared" si="13"/>
        <v>127192.68573439999</v>
      </c>
      <c r="F43" s="59">
        <f t="shared" si="13"/>
        <v>492549.85033575003</v>
      </c>
      <c r="G43" s="59">
        <f t="shared" si="13"/>
        <v>613765.36427632</v>
      </c>
      <c r="H43" s="59">
        <f t="shared" si="13"/>
        <v>668326.6080876</v>
      </c>
      <c r="I43" s="59">
        <f>I35*I7</f>
        <v>616250.98167384</v>
      </c>
      <c r="J43" s="59">
        <f>J35*J7</f>
        <v>499258.92657225</v>
      </c>
      <c r="K43" s="59">
        <f>K35*K7</f>
        <v>608434.5067054799</v>
      </c>
      <c r="L43" s="59">
        <f>L35*L7</f>
        <v>260205.47184029996</v>
      </c>
      <c r="M43" s="59">
        <f>M35*M7</f>
        <v>124239.271282</v>
      </c>
      <c r="N43" s="61">
        <f>SUM(B43:M43)</f>
        <v>5821347.58306315</v>
      </c>
    </row>
    <row r="44" spans="1:14" ht="18.75" customHeight="1">
      <c r="A44" s="62" t="s">
        <v>87</v>
      </c>
      <c r="B44" s="59">
        <f aca="true" t="shared" si="14" ref="B44:M44">B36*B7</f>
        <v>-2481.0599836178</v>
      </c>
      <c r="C44" s="59">
        <f t="shared" si="14"/>
        <v>-1691.739989208</v>
      </c>
      <c r="D44" s="59">
        <f t="shared" si="14"/>
        <v>-1786.999988578</v>
      </c>
      <c r="E44" s="59">
        <f t="shared" si="14"/>
        <v>-370.23999945919996</v>
      </c>
      <c r="F44" s="59">
        <f t="shared" si="14"/>
        <v>-1591.6699939656</v>
      </c>
      <c r="G44" s="59">
        <f t="shared" si="14"/>
        <v>-2006.2799971224001</v>
      </c>
      <c r="H44" s="59">
        <f t="shared" si="14"/>
        <v>-2055.8199913944</v>
      </c>
      <c r="I44" s="59">
        <f t="shared" si="14"/>
        <v>-1972.4100164196998</v>
      </c>
      <c r="J44" s="59">
        <f t="shared" si="14"/>
        <v>-1587.8799893775001</v>
      </c>
      <c r="K44" s="59">
        <f t="shared" si="14"/>
        <v>-1987.1800102373</v>
      </c>
      <c r="L44" s="59">
        <f t="shared" si="14"/>
        <v>-843.5700001176</v>
      </c>
      <c r="M44" s="59">
        <f t="shared" si="14"/>
        <v>-407.6199985563</v>
      </c>
      <c r="N44" s="28">
        <f>SUM(B44:M44)</f>
        <v>-18782.4699580538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-100509.22</v>
      </c>
      <c r="C48" s="28">
        <f aca="true" t="shared" si="16" ref="C48:M48">+C49+C52+C60+C61</f>
        <v>-101266.34</v>
      </c>
      <c r="D48" s="28">
        <f t="shared" si="16"/>
        <v>-82029.94</v>
      </c>
      <c r="E48" s="28">
        <f t="shared" si="16"/>
        <v>-96443.82</v>
      </c>
      <c r="F48" s="28">
        <f t="shared" si="16"/>
        <v>-63917.4</v>
      </c>
      <c r="G48" s="28">
        <f t="shared" si="16"/>
        <v>-112703.14</v>
      </c>
      <c r="H48" s="28">
        <f t="shared" si="16"/>
        <v>-133860.28</v>
      </c>
      <c r="I48" s="28">
        <f t="shared" si="16"/>
        <v>-73133.72</v>
      </c>
      <c r="J48" s="28">
        <f t="shared" si="16"/>
        <v>-88321.44</v>
      </c>
      <c r="K48" s="28">
        <f t="shared" si="16"/>
        <v>-76814.94</v>
      </c>
      <c r="L48" s="28">
        <f t="shared" si="16"/>
        <v>-40090.6</v>
      </c>
      <c r="M48" s="28">
        <f t="shared" si="16"/>
        <v>-23737.8</v>
      </c>
      <c r="N48" s="28">
        <f>+N49+N52+N60+N61</f>
        <v>-992828.64</v>
      </c>
    </row>
    <row r="49" spans="1:14" ht="18.75" customHeight="1">
      <c r="A49" s="17" t="s">
        <v>48</v>
      </c>
      <c r="B49" s="29">
        <f>B50+B51</f>
        <v>-100299.5</v>
      </c>
      <c r="C49" s="29">
        <f>C50+C51</f>
        <v>-101146.5</v>
      </c>
      <c r="D49" s="29">
        <f>D50+D51</f>
        <v>-81931.5</v>
      </c>
      <c r="E49" s="29">
        <f>E50+E51</f>
        <v>-16362.5</v>
      </c>
      <c r="F49" s="29">
        <f aca="true" t="shared" si="17" ref="F49:M49">F50+F51</f>
        <v>-63896</v>
      </c>
      <c r="G49" s="29">
        <f t="shared" si="17"/>
        <v>-112647.5</v>
      </c>
      <c r="H49" s="29">
        <f t="shared" si="17"/>
        <v>-133749</v>
      </c>
      <c r="I49" s="29">
        <f t="shared" si="17"/>
        <v>-73031</v>
      </c>
      <c r="J49" s="29">
        <f t="shared" si="17"/>
        <v>-88116</v>
      </c>
      <c r="K49" s="29">
        <f t="shared" si="17"/>
        <v>-76716.5</v>
      </c>
      <c r="L49" s="29">
        <f t="shared" si="17"/>
        <v>-40005</v>
      </c>
      <c r="M49" s="29">
        <f t="shared" si="17"/>
        <v>-23695</v>
      </c>
      <c r="N49" s="28">
        <f aca="true" t="shared" si="18" ref="N49:N61">SUM(B49:M49)</f>
        <v>-911596</v>
      </c>
    </row>
    <row r="50" spans="1:25" ht="18.75" customHeight="1">
      <c r="A50" s="13" t="s">
        <v>49</v>
      </c>
      <c r="B50" s="20">
        <f>ROUND(-B9*$D$3,2)</f>
        <v>-100299.5</v>
      </c>
      <c r="C50" s="20">
        <f>ROUND(-C9*$D$3,2)</f>
        <v>-101146.5</v>
      </c>
      <c r="D50" s="20">
        <f>ROUND(-D9*$D$3,2)</f>
        <v>-81931.5</v>
      </c>
      <c r="E50" s="20">
        <f>ROUND(-E9*$D$3,2)</f>
        <v>-16362.5</v>
      </c>
      <c r="F50" s="20">
        <f aca="true" t="shared" si="19" ref="F50:M50">ROUND(-F9*$D$3,2)</f>
        <v>-63896</v>
      </c>
      <c r="G50" s="20">
        <f t="shared" si="19"/>
        <v>-112647.5</v>
      </c>
      <c r="H50" s="20">
        <f t="shared" si="19"/>
        <v>-133749</v>
      </c>
      <c r="I50" s="20">
        <f t="shared" si="19"/>
        <v>-73031</v>
      </c>
      <c r="J50" s="20">
        <f t="shared" si="19"/>
        <v>-88116</v>
      </c>
      <c r="K50" s="20">
        <f t="shared" si="19"/>
        <v>-76716.5</v>
      </c>
      <c r="L50" s="20">
        <f t="shared" si="19"/>
        <v>-40005</v>
      </c>
      <c r="M50" s="20">
        <f t="shared" si="19"/>
        <v>-23695</v>
      </c>
      <c r="N50" s="50">
        <f t="shared" si="18"/>
        <v>-911596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-80081.32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-81232.64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-80000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-80000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654933.6427948422</v>
      </c>
      <c r="C63" s="32">
        <f t="shared" si="22"/>
        <v>412839.22513334197</v>
      </c>
      <c r="D63" s="32">
        <f t="shared" si="22"/>
        <v>470868.0786656221</v>
      </c>
      <c r="E63" s="32">
        <f t="shared" si="22"/>
        <v>31024.90573494078</v>
      </c>
      <c r="F63" s="32">
        <f t="shared" si="22"/>
        <v>429202.18034178443</v>
      </c>
      <c r="G63" s="32">
        <f t="shared" si="22"/>
        <v>501718.10427919764</v>
      </c>
      <c r="H63" s="32">
        <f t="shared" si="22"/>
        <v>535308.0680962056</v>
      </c>
      <c r="I63" s="32">
        <f t="shared" si="22"/>
        <v>543691.4516574203</v>
      </c>
      <c r="J63" s="32">
        <f t="shared" si="22"/>
        <v>411468.2065828725</v>
      </c>
      <c r="K63" s="32">
        <f t="shared" si="22"/>
        <v>532234.6266952427</v>
      </c>
      <c r="L63" s="32">
        <f t="shared" si="22"/>
        <v>220542.46184018237</v>
      </c>
      <c r="M63" s="32">
        <f t="shared" si="22"/>
        <v>100812.89128344369</v>
      </c>
      <c r="N63" s="32">
        <f>SUM(B63:M63)</f>
        <v>4844643.843105097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654933.64</v>
      </c>
      <c r="C66" s="39">
        <f aca="true" t="shared" si="23" ref="C66:M66">SUM(C67:C80)</f>
        <v>412839.23000000004</v>
      </c>
      <c r="D66" s="39">
        <f t="shared" si="23"/>
        <v>470868.08</v>
      </c>
      <c r="E66" s="39">
        <f t="shared" si="23"/>
        <v>31024.91</v>
      </c>
      <c r="F66" s="39">
        <f t="shared" si="23"/>
        <v>429202.18</v>
      </c>
      <c r="G66" s="39">
        <f t="shared" si="23"/>
        <v>501718.1</v>
      </c>
      <c r="H66" s="39">
        <f t="shared" si="23"/>
        <v>535308.06</v>
      </c>
      <c r="I66" s="39">
        <f t="shared" si="23"/>
        <v>543691.45</v>
      </c>
      <c r="J66" s="39">
        <f t="shared" si="23"/>
        <v>411468.21</v>
      </c>
      <c r="K66" s="39">
        <f t="shared" si="23"/>
        <v>532234.63</v>
      </c>
      <c r="L66" s="39">
        <f t="shared" si="23"/>
        <v>220542.46</v>
      </c>
      <c r="M66" s="39">
        <f t="shared" si="23"/>
        <v>100812.89</v>
      </c>
      <c r="N66" s="32">
        <f>SUM(N67:N80)</f>
        <v>4844643.84</v>
      </c>
    </row>
    <row r="67" spans="1:14" ht="18.75" customHeight="1">
      <c r="A67" s="17" t="s">
        <v>91</v>
      </c>
      <c r="B67" s="39">
        <v>125806.27</v>
      </c>
      <c r="C67" s="39">
        <v>114257.58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240063.85</v>
      </c>
    </row>
    <row r="68" spans="1:14" ht="18.75" customHeight="1">
      <c r="A68" s="17" t="s">
        <v>92</v>
      </c>
      <c r="B68" s="39">
        <v>529127.37</v>
      </c>
      <c r="C68" s="39">
        <v>298581.65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827709.02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470868.08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470868.08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31024.91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31024.91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429202.18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429202.18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501718.1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501718.1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411285.56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411285.56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124022.5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124022.5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543691.45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543691.45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411468.21</v>
      </c>
      <c r="K76" s="38">
        <v>0</v>
      </c>
      <c r="L76" s="38">
        <v>0</v>
      </c>
      <c r="M76" s="38">
        <v>0</v>
      </c>
      <c r="N76" s="32">
        <f t="shared" si="24"/>
        <v>411468.21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532234.63</v>
      </c>
      <c r="L77" s="38">
        <v>0</v>
      </c>
      <c r="M77" s="66"/>
      <c r="N77" s="29">
        <f t="shared" si="24"/>
        <v>532234.63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220542.46</v>
      </c>
      <c r="M78" s="38">
        <v>0</v>
      </c>
      <c r="N78" s="32">
        <f t="shared" si="24"/>
        <v>220542.46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100812.89</v>
      </c>
      <c r="N79" s="29">
        <f t="shared" si="24"/>
        <v>100812.89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2.0806296250049785</v>
      </c>
      <c r="C84" s="48">
        <v>2.0981242443758434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1.8071284574540531</v>
      </c>
      <c r="C85" s="48">
        <v>1.7321846681543789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1.6707736744138688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2.13137019253822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1.9627899899766132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1.5560759175672914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1.8297126230453686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1.7879592153723167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1.7733473199841885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1.9925036242265732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1.9089530658151026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2.2692949347001563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2.22082790299099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2015-12-11T17:35:54Z</dcterms:modified>
  <cp:category/>
  <cp:version/>
  <cp:contentType/>
  <cp:contentStatus/>
</cp:coreProperties>
</file>