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<sst xmlns="http://schemas.openxmlformats.org/spreadsheetml/2006/main" count="131" uniqueCount="131">
  <si>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</si>
  <si>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</si>
  <si>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</si>
  <si>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</si>
  <si>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</si>
  <si>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</si>
  <si>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</si>
  <si>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</si>
  <si>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</si>
  <si>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</si>
  <si>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</si>
  <si>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</si>
  <si>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</si>
  <si>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</si>
  <si>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</si>
  <si>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</si>
  <si>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</si>
  <si>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</si>
  <si>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</si>
  <si>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</si>
  <si>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</si>
  <si>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</si>
  <si>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</si>
  <si>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</si>
  <si>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</si>
  <si>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</si>
  <si>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</si>
  <si>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</si>
  <si>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</si>
  <si>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</si>
  <si>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</si>
  <si>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</si>
  <si>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</si>
  <si>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</si>
  <si>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</si>
  <si>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</si>
  <si>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</si>
  <si>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</si>
  <si>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</si>
  <si>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</si>
  <si>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</si>
  <si>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</si>
  <si>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</si>
  <si>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</si>
  <si>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</si>
  <si>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</si>
  <si>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</si>
  <si>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</si>
  <si>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</si>
  <si>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</si>
  <si>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</si>
  <si>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</si>
  <si>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</si>
  <si>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</si>
  <si>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</si>
  <si>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</si>
  <si>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</si>
  <si>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</si>
  <si>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</si>
  <si>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</si>
  <si>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</si>
  <si>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</si>
  <si>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</si>
  <si>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</si>
  <si>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</si>
  <si>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</si>
  <si>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</si>
  <si>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</si>
  <si>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</si>
  <si>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</si>
  <si>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</si>
  <si>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</si>
  <si>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</si>
  <si>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</si>
  <si>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</si>
  <si>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</si>
  <si>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</si>
  <si>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</si>
  <si>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</si>
  <si>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</si>
  <si>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</si>
  <si>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</si>
  <si>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</si>
  <si>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</si>
  <si>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</si>
  <si>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</si>
  <si>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</si>
  <si>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</si>
  <si>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</si>
  <si>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</si>
  <si>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</si>
  <si>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</si>
  <si>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</si>
  <si>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</si>
  <si>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</si>
  <si>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</si>
  <si>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</si>
  <si>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</si>
  <si>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</si>
  <si>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</si>
  <si>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</si>
  <si>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</si>
  <si>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</si>
  <si>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</si>
  <si>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</si>
  <si>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</si>
  <si>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</si>
  <si>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</si>
  <si>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</si>
  <si>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</si>
  <si>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</si>
  <si>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</si>
  <si>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</si>
  <si>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</si>
  <si>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</si>
  <si>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</si>
  <si>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</si>
  <si>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</si>
  <si>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</si>
  <si>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</si>
  <si>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</si>
  <si>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</si>
  <si>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</si>
  <si>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</si>
  <si>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</si>
  <si>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</si>
  <si>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</si>
  <si>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</si>
  <si>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</si>
  <si>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</si>
  <si>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27/12/15 - VENCIMENTO 05/01/16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</si>
</sst>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158330</v>
      </c>
      <c r="C7" s="9">
        <f t="shared" si="0"/>
        <v>213140</v>
      </c>
      <c r="D7" s="9">
        <f t="shared" si="0"/>
        <v>233066</v>
      </c>
      <c r="E7" s="9">
        <f t="shared" si="0"/>
        <v>127792</v>
      </c>
      <c r="F7" s="9">
        <f t="shared" si="0"/>
        <v>221115</v>
      </c>
      <c r="G7" s="9">
        <f t="shared" si="0"/>
        <v>359206</v>
      </c>
      <c r="H7" s="9">
        <f t="shared" si="0"/>
        <v>116898</v>
      </c>
      <c r="I7" s="9">
        <f t="shared" si="0"/>
        <v>24203</v>
      </c>
      <c r="J7" s="9">
        <f t="shared" si="0"/>
        <v>102077</v>
      </c>
      <c r="K7" s="9">
        <f t="shared" si="0"/>
        <v>1555827</v>
      </c>
      <c r="L7" s="52"/>
    </row>
    <row r="8" spans="1:11" ht="17.25" customHeight="1">
      <c r="A8" s="10" t="s">
        <v>101</v>
      </c>
      <c r="B8" s="11">
        <f>B9+B12+B16</f>
        <v>89787</v>
      </c>
      <c r="C8" s="11">
        <f aca="true" t="shared" si="1" ref="C8:J8">C9+C12+C16</f>
        <v>127289</v>
      </c>
      <c r="D8" s="11">
        <f t="shared" si="1"/>
        <v>130535</v>
      </c>
      <c r="E8" s="11">
        <f t="shared" si="1"/>
        <v>75202</v>
      </c>
      <c r="F8" s="11">
        <f t="shared" si="1"/>
        <v>120709</v>
      </c>
      <c r="G8" s="11">
        <f t="shared" si="1"/>
        <v>194843</v>
      </c>
      <c r="H8" s="11">
        <f t="shared" si="1"/>
        <v>72713</v>
      </c>
      <c r="I8" s="11">
        <f t="shared" si="1"/>
        <v>12613</v>
      </c>
      <c r="J8" s="11">
        <f t="shared" si="1"/>
        <v>58181</v>
      </c>
      <c r="K8" s="11">
        <f>SUM(B8:J8)</f>
        <v>881872</v>
      </c>
    </row>
    <row r="9" spans="1:11" ht="17.25" customHeight="1">
      <c r="A9" s="15" t="s">
        <v>17</v>
      </c>
      <c r="B9" s="13">
        <f>+B10+B11</f>
        <v>20671</v>
      </c>
      <c r="C9" s="13">
        <f aca="true" t="shared" si="2" ref="C9:J9">+C10+C11</f>
        <v>32955</v>
      </c>
      <c r="D9" s="13">
        <f t="shared" si="2"/>
        <v>31913</v>
      </c>
      <c r="E9" s="13">
        <f t="shared" si="2"/>
        <v>18731</v>
      </c>
      <c r="F9" s="13">
        <f t="shared" si="2"/>
        <v>26519</v>
      </c>
      <c r="G9" s="13">
        <f t="shared" si="2"/>
        <v>31637</v>
      </c>
      <c r="H9" s="13">
        <f t="shared" si="2"/>
        <v>17213</v>
      </c>
      <c r="I9" s="13">
        <f t="shared" si="2"/>
        <v>3814</v>
      </c>
      <c r="J9" s="13">
        <f t="shared" si="2"/>
        <v>13505</v>
      </c>
      <c r="K9" s="11">
        <f>SUM(B9:J9)</f>
        <v>196958</v>
      </c>
    </row>
    <row r="10" spans="1:11" ht="17.25" customHeight="1">
      <c r="A10" s="29" t="s">
        <v>18</v>
      </c>
      <c r="B10" s="13">
        <v>20671</v>
      </c>
      <c r="C10" s="13">
        <v>32955</v>
      </c>
      <c r="D10" s="13">
        <v>31913</v>
      </c>
      <c r="E10" s="13">
        <v>18731</v>
      </c>
      <c r="F10" s="13">
        <v>26519</v>
      </c>
      <c r="G10" s="13">
        <v>31637</v>
      </c>
      <c r="H10" s="13">
        <v>17213</v>
      </c>
      <c r="I10" s="13">
        <v>3814</v>
      </c>
      <c r="J10" s="13">
        <v>13505</v>
      </c>
      <c r="K10" s="11">
        <f>SUM(B10:J10)</f>
        <v>196958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59184</v>
      </c>
      <c r="C12" s="17">
        <f t="shared" si="3"/>
        <v>81603</v>
      </c>
      <c r="D12" s="17">
        <f t="shared" si="3"/>
        <v>85895</v>
      </c>
      <c r="E12" s="17">
        <f t="shared" si="3"/>
        <v>48956</v>
      </c>
      <c r="F12" s="17">
        <f t="shared" si="3"/>
        <v>80342</v>
      </c>
      <c r="G12" s="17">
        <f t="shared" si="3"/>
        <v>141836</v>
      </c>
      <c r="H12" s="17">
        <f t="shared" si="3"/>
        <v>49036</v>
      </c>
      <c r="I12" s="17">
        <f t="shared" si="3"/>
        <v>7606</v>
      </c>
      <c r="J12" s="17">
        <f t="shared" si="3"/>
        <v>38695</v>
      </c>
      <c r="K12" s="11">
        <f aca="true" t="shared" si="4" ref="K12:K27">SUM(B12:J12)</f>
        <v>593153</v>
      </c>
    </row>
    <row r="13" spans="1:13" ht="17.25" customHeight="1">
      <c r="A13" s="14" t="s">
        <v>20</v>
      </c>
      <c r="B13" s="13">
        <v>29638</v>
      </c>
      <c r="C13" s="13">
        <v>43846</v>
      </c>
      <c r="D13" s="13">
        <v>45733</v>
      </c>
      <c r="E13" s="13">
        <v>26136</v>
      </c>
      <c r="F13" s="13">
        <v>39804</v>
      </c>
      <c r="G13" s="13">
        <v>66684</v>
      </c>
      <c r="H13" s="13">
        <v>22490</v>
      </c>
      <c r="I13" s="13">
        <v>4359</v>
      </c>
      <c r="J13" s="13">
        <v>20751</v>
      </c>
      <c r="K13" s="11">
        <f t="shared" si="4"/>
        <v>299441</v>
      </c>
      <c r="L13" s="52"/>
      <c r="M13" s="53"/>
    </row>
    <row r="14" spans="1:12" ht="17.25" customHeight="1">
      <c r="A14" s="14" t="s">
        <v>21</v>
      </c>
      <c r="B14" s="13">
        <v>28327</v>
      </c>
      <c r="C14" s="13">
        <v>35849</v>
      </c>
      <c r="D14" s="13">
        <v>38603</v>
      </c>
      <c r="E14" s="13">
        <v>21729</v>
      </c>
      <c r="F14" s="13">
        <v>39139</v>
      </c>
      <c r="G14" s="13">
        <v>73158</v>
      </c>
      <c r="H14" s="13">
        <v>25333</v>
      </c>
      <c r="I14" s="13">
        <v>3045</v>
      </c>
      <c r="J14" s="13">
        <v>17276</v>
      </c>
      <c r="K14" s="11">
        <f t="shared" si="4"/>
        <v>282459</v>
      </c>
      <c r="L14" s="52"/>
    </row>
    <row r="15" spans="1:11" ht="17.25" customHeight="1">
      <c r="A15" s="14" t="s">
        <v>22</v>
      </c>
      <c r="B15" s="13">
        <v>1219</v>
      </c>
      <c r="C15" s="13">
        <v>1908</v>
      </c>
      <c r="D15" s="13">
        <v>1559</v>
      </c>
      <c r="E15" s="13">
        <v>1091</v>
      </c>
      <c r="F15" s="13">
        <v>1399</v>
      </c>
      <c r="G15" s="13">
        <v>1994</v>
      </c>
      <c r="H15" s="13">
        <v>1213</v>
      </c>
      <c r="I15" s="13">
        <v>202</v>
      </c>
      <c r="J15" s="13">
        <v>668</v>
      </c>
      <c r="K15" s="11">
        <f t="shared" si="4"/>
        <v>11253</v>
      </c>
    </row>
    <row r="16" spans="1:11" ht="17.25" customHeight="1">
      <c r="A16" s="15" t="s">
        <v>97</v>
      </c>
      <c r="B16" s="13">
        <f>B17+B18+B19</f>
        <v>9932</v>
      </c>
      <c r="C16" s="13">
        <f aca="true" t="shared" si="5" ref="C16:J16">C17+C18+C19</f>
        <v>12731</v>
      </c>
      <c r="D16" s="13">
        <f t="shared" si="5"/>
        <v>12727</v>
      </c>
      <c r="E16" s="13">
        <f t="shared" si="5"/>
        <v>7515</v>
      </c>
      <c r="F16" s="13">
        <f t="shared" si="5"/>
        <v>13848</v>
      </c>
      <c r="G16" s="13">
        <f t="shared" si="5"/>
        <v>21370</v>
      </c>
      <c r="H16" s="13">
        <f t="shared" si="5"/>
        <v>6464</v>
      </c>
      <c r="I16" s="13">
        <f t="shared" si="5"/>
        <v>1193</v>
      </c>
      <c r="J16" s="13">
        <f t="shared" si="5"/>
        <v>5981</v>
      </c>
      <c r="K16" s="11">
        <f t="shared" si="4"/>
        <v>91761</v>
      </c>
    </row>
    <row r="17" spans="1:11" ht="17.25" customHeight="1">
      <c r="A17" s="14" t="s">
        <v>98</v>
      </c>
      <c r="B17" s="13">
        <v>3508</v>
      </c>
      <c r="C17" s="13">
        <v>4524</v>
      </c>
      <c r="D17" s="13">
        <v>4480</v>
      </c>
      <c r="E17" s="13">
        <v>2411</v>
      </c>
      <c r="F17" s="13">
        <v>4947</v>
      </c>
      <c r="G17" s="13">
        <v>7461</v>
      </c>
      <c r="H17" s="13">
        <v>2242</v>
      </c>
      <c r="I17" s="13">
        <v>460</v>
      </c>
      <c r="J17" s="13">
        <v>1983</v>
      </c>
      <c r="K17" s="11">
        <f t="shared" si="4"/>
        <v>32016</v>
      </c>
    </row>
    <row r="18" spans="1:11" ht="17.25" customHeight="1">
      <c r="A18" s="14" t="s">
        <v>99</v>
      </c>
      <c r="B18" s="13">
        <v>1374</v>
      </c>
      <c r="C18" s="13">
        <v>1600</v>
      </c>
      <c r="D18" s="13">
        <v>1976</v>
      </c>
      <c r="E18" s="13">
        <v>1278</v>
      </c>
      <c r="F18" s="13">
        <v>2554</v>
      </c>
      <c r="G18" s="13">
        <v>4908</v>
      </c>
      <c r="H18" s="13">
        <v>1078</v>
      </c>
      <c r="I18" s="13">
        <v>178</v>
      </c>
      <c r="J18" s="13">
        <v>1053</v>
      </c>
      <c r="K18" s="11">
        <f t="shared" si="4"/>
        <v>15999</v>
      </c>
    </row>
    <row r="19" spans="1:11" ht="17.25" customHeight="1">
      <c r="A19" s="14" t="s">
        <v>100</v>
      </c>
      <c r="B19" s="13">
        <v>5050</v>
      </c>
      <c r="C19" s="13">
        <v>6607</v>
      </c>
      <c r="D19" s="13">
        <v>6271</v>
      </c>
      <c r="E19" s="13">
        <v>3826</v>
      </c>
      <c r="F19" s="13">
        <v>6347</v>
      </c>
      <c r="G19" s="13">
        <v>9001</v>
      </c>
      <c r="H19" s="13">
        <v>3144</v>
      </c>
      <c r="I19" s="13">
        <v>555</v>
      </c>
      <c r="J19" s="13">
        <v>2945</v>
      </c>
      <c r="K19" s="11">
        <f t="shared" si="4"/>
        <v>43746</v>
      </c>
    </row>
    <row r="20" spans="1:11" ht="17.25" customHeight="1">
      <c r="A20" s="16" t="s">
        <v>23</v>
      </c>
      <c r="B20" s="11">
        <f>+B21+B22+B23</f>
        <v>47762</v>
      </c>
      <c r="C20" s="11">
        <f aca="true" t="shared" si="6" ref="C20:J20">+C21+C22+C23</f>
        <v>54924</v>
      </c>
      <c r="D20" s="11">
        <f t="shared" si="6"/>
        <v>65691</v>
      </c>
      <c r="E20" s="11">
        <f t="shared" si="6"/>
        <v>33711</v>
      </c>
      <c r="F20" s="11">
        <f t="shared" si="6"/>
        <v>73965</v>
      </c>
      <c r="G20" s="11">
        <f t="shared" si="6"/>
        <v>131714</v>
      </c>
      <c r="H20" s="11">
        <f t="shared" si="6"/>
        <v>32066</v>
      </c>
      <c r="I20" s="11">
        <f t="shared" si="6"/>
        <v>6617</v>
      </c>
      <c r="J20" s="11">
        <f t="shared" si="6"/>
        <v>26900</v>
      </c>
      <c r="K20" s="11">
        <f t="shared" si="4"/>
        <v>473350</v>
      </c>
    </row>
    <row r="21" spans="1:12" ht="17.25" customHeight="1">
      <c r="A21" s="12" t="s">
        <v>24</v>
      </c>
      <c r="B21" s="13">
        <v>27637</v>
      </c>
      <c r="C21" s="13">
        <v>34277</v>
      </c>
      <c r="D21" s="13">
        <v>41299</v>
      </c>
      <c r="E21" s="13">
        <v>21171</v>
      </c>
      <c r="F21" s="13">
        <v>43325</v>
      </c>
      <c r="G21" s="13">
        <v>69049</v>
      </c>
      <c r="H21" s="13">
        <v>17851</v>
      </c>
      <c r="I21" s="13">
        <v>4413</v>
      </c>
      <c r="J21" s="13">
        <v>16561</v>
      </c>
      <c r="K21" s="11">
        <f t="shared" si="4"/>
        <v>275583</v>
      </c>
      <c r="L21" s="52"/>
    </row>
    <row r="22" spans="1:12" ht="17.25" customHeight="1">
      <c r="A22" s="12" t="s">
        <v>25</v>
      </c>
      <c r="B22" s="13">
        <v>19467</v>
      </c>
      <c r="C22" s="13">
        <v>19808</v>
      </c>
      <c r="D22" s="13">
        <v>23578</v>
      </c>
      <c r="E22" s="13">
        <v>12093</v>
      </c>
      <c r="F22" s="13">
        <v>29890</v>
      </c>
      <c r="G22" s="13">
        <v>61422</v>
      </c>
      <c r="H22" s="13">
        <v>13710</v>
      </c>
      <c r="I22" s="13">
        <v>2115</v>
      </c>
      <c r="J22" s="13">
        <v>10063</v>
      </c>
      <c r="K22" s="11">
        <f t="shared" si="4"/>
        <v>192146</v>
      </c>
      <c r="L22" s="52"/>
    </row>
    <row r="23" spans="1:11" ht="17.25" customHeight="1">
      <c r="A23" s="12" t="s">
        <v>26</v>
      </c>
      <c r="B23" s="13">
        <v>658</v>
      </c>
      <c r="C23" s="13">
        <v>839</v>
      </c>
      <c r="D23" s="13">
        <v>814</v>
      </c>
      <c r="E23" s="13">
        <v>447</v>
      </c>
      <c r="F23" s="13">
        <v>750</v>
      </c>
      <c r="G23" s="13">
        <v>1243</v>
      </c>
      <c r="H23" s="13">
        <v>505</v>
      </c>
      <c r="I23" s="13">
        <v>89</v>
      </c>
      <c r="J23" s="13">
        <v>276</v>
      </c>
      <c r="K23" s="11">
        <f t="shared" si="4"/>
        <v>5621</v>
      </c>
    </row>
    <row r="24" spans="1:11" ht="17.25" customHeight="1">
      <c r="A24" s="16" t="s">
        <v>27</v>
      </c>
      <c r="B24" s="13">
        <v>20781</v>
      </c>
      <c r="C24" s="13">
        <v>30927</v>
      </c>
      <c r="D24" s="13">
        <v>36840</v>
      </c>
      <c r="E24" s="13">
        <v>18879</v>
      </c>
      <c r="F24" s="13">
        <v>26441</v>
      </c>
      <c r="G24" s="13">
        <v>32649</v>
      </c>
      <c r="H24" s="13">
        <v>11556</v>
      </c>
      <c r="I24" s="13">
        <v>4973</v>
      </c>
      <c r="J24" s="13">
        <v>16996</v>
      </c>
      <c r="K24" s="11">
        <f t="shared" si="4"/>
        <v>200042</v>
      </c>
    </row>
    <row r="25" spans="1:12" ht="17.25" customHeight="1">
      <c r="A25" s="12" t="s">
        <v>28</v>
      </c>
      <c r="B25" s="13">
        <v>13300</v>
      </c>
      <c r="C25" s="13">
        <v>19793</v>
      </c>
      <c r="D25" s="13">
        <v>23578</v>
      </c>
      <c r="E25" s="13">
        <v>12083</v>
      </c>
      <c r="F25" s="13">
        <v>16922</v>
      </c>
      <c r="G25" s="13">
        <v>20895</v>
      </c>
      <c r="H25" s="13">
        <v>7396</v>
      </c>
      <c r="I25" s="13">
        <v>3183</v>
      </c>
      <c r="J25" s="13">
        <v>10877</v>
      </c>
      <c r="K25" s="11">
        <f t="shared" si="4"/>
        <v>128027</v>
      </c>
      <c r="L25" s="52"/>
    </row>
    <row r="26" spans="1:12" ht="17.25" customHeight="1">
      <c r="A26" s="12" t="s">
        <v>29</v>
      </c>
      <c r="B26" s="13">
        <v>7481</v>
      </c>
      <c r="C26" s="13">
        <v>11134</v>
      </c>
      <c r="D26" s="13">
        <v>13262</v>
      </c>
      <c r="E26" s="13">
        <v>6796</v>
      </c>
      <c r="F26" s="13">
        <v>9519</v>
      </c>
      <c r="G26" s="13">
        <v>11754</v>
      </c>
      <c r="H26" s="13">
        <v>4160</v>
      </c>
      <c r="I26" s="13">
        <v>1790</v>
      </c>
      <c r="J26" s="13">
        <v>6119</v>
      </c>
      <c r="K26" s="11">
        <f t="shared" si="4"/>
        <v>72015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563</v>
      </c>
      <c r="I27" s="11">
        <v>0</v>
      </c>
      <c r="J27" s="11">
        <v>0</v>
      </c>
      <c r="K27" s="11">
        <f t="shared" si="4"/>
        <v>563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28162.85</v>
      </c>
      <c r="I35" s="19">
        <v>0</v>
      </c>
      <c r="J35" s="19">
        <v>0</v>
      </c>
      <c r="K35" s="23">
        <f>SUM(B35:J35)</f>
        <v>28162.85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429714.73</v>
      </c>
      <c r="C47" s="22">
        <f aca="true" t="shared" si="11" ref="C47:H47">+C48+C57</f>
        <v>654466.9099999999</v>
      </c>
      <c r="D47" s="22">
        <f t="shared" si="11"/>
        <v>803187.6</v>
      </c>
      <c r="E47" s="22">
        <f t="shared" si="11"/>
        <v>384513.55000000005</v>
      </c>
      <c r="F47" s="22">
        <f t="shared" si="11"/>
        <v>631616.36</v>
      </c>
      <c r="G47" s="22">
        <f t="shared" si="11"/>
        <v>879852.25</v>
      </c>
      <c r="H47" s="22">
        <f t="shared" si="11"/>
        <v>366052.97</v>
      </c>
      <c r="I47" s="22">
        <f>+I48+I57</f>
        <v>116729.44</v>
      </c>
      <c r="J47" s="22">
        <f>+J48+J57</f>
        <v>305395.5</v>
      </c>
      <c r="K47" s="22">
        <f>SUM(B47:J47)</f>
        <v>4571529.3100000005</v>
      </c>
    </row>
    <row r="48" spans="1:11" ht="17.25" customHeight="1">
      <c r="A48" s="16" t="s">
        <v>115</v>
      </c>
      <c r="B48" s="23">
        <f>SUM(B49:B56)</f>
        <v>411553.94</v>
      </c>
      <c r="C48" s="23">
        <f aca="true" t="shared" si="12" ref="C48:J48">SUM(C49:C56)</f>
        <v>631536.21</v>
      </c>
      <c r="D48" s="23">
        <f t="shared" si="12"/>
        <v>776852.97</v>
      </c>
      <c r="E48" s="23">
        <f t="shared" si="12"/>
        <v>362696.77</v>
      </c>
      <c r="F48" s="23">
        <f t="shared" si="12"/>
        <v>608660.13</v>
      </c>
      <c r="G48" s="23">
        <f t="shared" si="12"/>
        <v>850702.09</v>
      </c>
      <c r="H48" s="23">
        <f t="shared" si="12"/>
        <v>346543.93</v>
      </c>
      <c r="I48" s="23">
        <f t="shared" si="12"/>
        <v>116729.44</v>
      </c>
      <c r="J48" s="23">
        <f t="shared" si="12"/>
        <v>291707.41</v>
      </c>
      <c r="K48" s="23">
        <f aca="true" t="shared" si="13" ref="K48:K57">SUM(B48:J48)</f>
        <v>4396982.89</v>
      </c>
    </row>
    <row r="49" spans="1:11" ht="17.25" customHeight="1">
      <c r="A49" s="34" t="s">
        <v>46</v>
      </c>
      <c r="B49" s="23">
        <f aca="true" t="shared" si="14" ref="B49:H49">ROUND(B30*B7,2)</f>
        <v>408222.24</v>
      </c>
      <c r="C49" s="23">
        <f t="shared" si="14"/>
        <v>625416.7</v>
      </c>
      <c r="D49" s="23">
        <f t="shared" si="14"/>
        <v>771658.22</v>
      </c>
      <c r="E49" s="23">
        <f t="shared" si="14"/>
        <v>359836.71</v>
      </c>
      <c r="F49" s="23">
        <f t="shared" si="14"/>
        <v>604417.85</v>
      </c>
      <c r="G49" s="23">
        <f t="shared" si="14"/>
        <v>844672.91</v>
      </c>
      <c r="H49" s="23">
        <f t="shared" si="14"/>
        <v>315203.77</v>
      </c>
      <c r="I49" s="23">
        <f>ROUND(I30*I7,2)</f>
        <v>115663.72</v>
      </c>
      <c r="J49" s="23">
        <f>ROUND(J30*J7,2)</f>
        <v>289490.37</v>
      </c>
      <c r="K49" s="23">
        <f t="shared" si="13"/>
        <v>4334582.49</v>
      </c>
    </row>
    <row r="50" spans="1:11" ht="17.25" customHeight="1">
      <c r="A50" s="34" t="s">
        <v>47</v>
      </c>
      <c r="B50" s="19">
        <v>0</v>
      </c>
      <c r="C50" s="23">
        <f>ROUND(C31*C7,2)</f>
        <v>1390.18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1390.18</v>
      </c>
    </row>
    <row r="51" spans="1:11" ht="17.25" customHeight="1">
      <c r="A51" s="68" t="s">
        <v>108</v>
      </c>
      <c r="B51" s="69">
        <f aca="true" t="shared" si="15" ref="B51:H51">ROUND(B32*B7,2)</f>
        <v>-759.98</v>
      </c>
      <c r="C51" s="69">
        <f t="shared" si="15"/>
        <v>-1044.39</v>
      </c>
      <c r="D51" s="69">
        <f t="shared" si="15"/>
        <v>-1165.33</v>
      </c>
      <c r="E51" s="69">
        <f t="shared" si="15"/>
        <v>-585.34</v>
      </c>
      <c r="F51" s="69">
        <f t="shared" si="15"/>
        <v>-1039.24</v>
      </c>
      <c r="G51" s="69">
        <f t="shared" si="15"/>
        <v>-1400.9</v>
      </c>
      <c r="H51" s="69">
        <f t="shared" si="15"/>
        <v>-537.73</v>
      </c>
      <c r="I51" s="19">
        <v>0</v>
      </c>
      <c r="J51" s="19">
        <v>0</v>
      </c>
      <c r="K51" s="69">
        <f>SUM(B51:J51)</f>
        <v>-6532.91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28162.85</v>
      </c>
      <c r="I53" s="31">
        <f>+I35</f>
        <v>0</v>
      </c>
      <c r="J53" s="31">
        <f>+J35</f>
        <v>0</v>
      </c>
      <c r="K53" s="23">
        <f t="shared" si="13"/>
        <v>28162.85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-72348.5</v>
      </c>
      <c r="C61" s="35">
        <f t="shared" si="16"/>
        <v>-115461.13</v>
      </c>
      <c r="D61" s="35">
        <f t="shared" si="16"/>
        <v>-112775.14</v>
      </c>
      <c r="E61" s="35">
        <f t="shared" si="16"/>
        <v>-68749.96</v>
      </c>
      <c r="F61" s="35">
        <f t="shared" si="16"/>
        <v>-93197.15</v>
      </c>
      <c r="G61" s="35">
        <f t="shared" si="16"/>
        <v>-110741.39</v>
      </c>
      <c r="H61" s="35">
        <f t="shared" si="16"/>
        <v>-60245.5</v>
      </c>
      <c r="I61" s="35">
        <f t="shared" si="16"/>
        <v>-16940.47</v>
      </c>
      <c r="J61" s="35">
        <f t="shared" si="16"/>
        <v>-52734.08</v>
      </c>
      <c r="K61" s="35">
        <f>SUM(B61:J61)</f>
        <v>-703193.32</v>
      </c>
    </row>
    <row r="62" spans="1:11" ht="18.75" customHeight="1">
      <c r="A62" s="16" t="s">
        <v>77</v>
      </c>
      <c r="B62" s="35">
        <f aca="true" t="shared" si="17" ref="B62:J62">B63+B64+B65+B66+B67+B68</f>
        <v>-72348.5</v>
      </c>
      <c r="C62" s="35">
        <f t="shared" si="17"/>
        <v>-115342.5</v>
      </c>
      <c r="D62" s="35">
        <f t="shared" si="17"/>
        <v>-111695.5</v>
      </c>
      <c r="E62" s="35">
        <f t="shared" si="17"/>
        <v>-65558.5</v>
      </c>
      <c r="F62" s="35">
        <f t="shared" si="17"/>
        <v>-92816.5</v>
      </c>
      <c r="G62" s="35">
        <f t="shared" si="17"/>
        <v>-110729.5</v>
      </c>
      <c r="H62" s="35">
        <f t="shared" si="17"/>
        <v>-60245.5</v>
      </c>
      <c r="I62" s="35">
        <f t="shared" si="17"/>
        <v>-13349</v>
      </c>
      <c r="J62" s="35">
        <f t="shared" si="17"/>
        <v>-47267.5</v>
      </c>
      <c r="K62" s="35">
        <f aca="true" t="shared" si="18" ref="K62:K98">SUM(B62:J62)</f>
        <v>-689353</v>
      </c>
    </row>
    <row r="63" spans="1:11" ht="18.75" customHeight="1">
      <c r="A63" s="12" t="s">
        <v>78</v>
      </c>
      <c r="B63" s="35">
        <f>-ROUND(B9*$D$3,2)</f>
        <v>-72348.5</v>
      </c>
      <c r="C63" s="35">
        <f aca="true" t="shared" si="19" ref="C63:J63">-ROUND(C9*$D$3,2)</f>
        <v>-115342.5</v>
      </c>
      <c r="D63" s="35">
        <f t="shared" si="19"/>
        <v>-111695.5</v>
      </c>
      <c r="E63" s="35">
        <f t="shared" si="19"/>
        <v>-65558.5</v>
      </c>
      <c r="F63" s="35">
        <f t="shared" si="19"/>
        <v>-92816.5</v>
      </c>
      <c r="G63" s="35">
        <f t="shared" si="19"/>
        <v>-110729.5</v>
      </c>
      <c r="H63" s="35">
        <f t="shared" si="19"/>
        <v>-60245.5</v>
      </c>
      <c r="I63" s="35">
        <f t="shared" si="19"/>
        <v>-13349</v>
      </c>
      <c r="J63" s="35">
        <f t="shared" si="19"/>
        <v>-47267.5</v>
      </c>
      <c r="K63" s="35">
        <f t="shared" si="18"/>
        <v>-689353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-118.63</v>
      </c>
      <c r="D69" s="35">
        <f t="shared" si="20"/>
        <v>-1079.64</v>
      </c>
      <c r="E69" s="35">
        <f t="shared" si="20"/>
        <v>-3191.46</v>
      </c>
      <c r="F69" s="35">
        <f t="shared" si="20"/>
        <v>-380.65</v>
      </c>
      <c r="G69" s="35">
        <f t="shared" si="20"/>
        <v>-11.89</v>
      </c>
      <c r="H69" s="35">
        <f t="shared" si="20"/>
        <v>0</v>
      </c>
      <c r="I69" s="35">
        <f t="shared" si="20"/>
        <v>-3591.47</v>
      </c>
      <c r="J69" s="35">
        <f t="shared" si="20"/>
        <v>-5466.58</v>
      </c>
      <c r="K69" s="35">
        <f t="shared" si="18"/>
        <v>-13840.32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-3191.46</v>
      </c>
      <c r="F93" s="19">
        <v>0</v>
      </c>
      <c r="G93" s="19">
        <v>0</v>
      </c>
      <c r="H93" s="19">
        <v>0</v>
      </c>
      <c r="I93" s="48">
        <v>-1470.79</v>
      </c>
      <c r="J93" s="48">
        <v>-5466.58</v>
      </c>
      <c r="K93" s="48">
        <f t="shared" si="18"/>
        <v>-10128.83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357366.23</v>
      </c>
      <c r="C101" s="24">
        <f t="shared" si="21"/>
        <v>539005.7799999999</v>
      </c>
      <c r="D101" s="24">
        <f t="shared" si="21"/>
        <v>690412.46</v>
      </c>
      <c r="E101" s="24">
        <f t="shared" si="21"/>
        <v>315763.58999999997</v>
      </c>
      <c r="F101" s="24">
        <f t="shared" si="21"/>
        <v>538419.21</v>
      </c>
      <c r="G101" s="24">
        <f t="shared" si="21"/>
        <v>769110.86</v>
      </c>
      <c r="H101" s="24">
        <f t="shared" si="21"/>
        <v>305807.47</v>
      </c>
      <c r="I101" s="24">
        <f>+I102+I103</f>
        <v>99788.97</v>
      </c>
      <c r="J101" s="24">
        <f>+J102+J103</f>
        <v>252661.41999999998</v>
      </c>
      <c r="K101" s="48">
        <f>SUM(B101:J101)</f>
        <v>3868335.9899999998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339205.44</v>
      </c>
      <c r="C102" s="24">
        <f t="shared" si="22"/>
        <v>516075.07999999996</v>
      </c>
      <c r="D102" s="24">
        <f t="shared" si="22"/>
        <v>664077.83</v>
      </c>
      <c r="E102" s="24">
        <f t="shared" si="22"/>
        <v>293946.81</v>
      </c>
      <c r="F102" s="24">
        <f t="shared" si="22"/>
        <v>515462.98</v>
      </c>
      <c r="G102" s="24">
        <f t="shared" si="22"/>
        <v>739960.7</v>
      </c>
      <c r="H102" s="24">
        <f t="shared" si="22"/>
        <v>286298.43</v>
      </c>
      <c r="I102" s="24">
        <f t="shared" si="22"/>
        <v>99788.97</v>
      </c>
      <c r="J102" s="24">
        <f t="shared" si="22"/>
        <v>238973.33</v>
      </c>
      <c r="K102" s="48">
        <f>SUM(B102:J102)</f>
        <v>3693789.5700000003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18160.79</v>
      </c>
      <c r="C103" s="24">
        <f t="shared" si="23"/>
        <v>22930.7</v>
      </c>
      <c r="D103" s="24">
        <f t="shared" si="23"/>
        <v>26334.63</v>
      </c>
      <c r="E103" s="24">
        <f t="shared" si="23"/>
        <v>21816.78</v>
      </c>
      <c r="F103" s="24">
        <f t="shared" si="23"/>
        <v>22956.23</v>
      </c>
      <c r="G103" s="24">
        <f t="shared" si="23"/>
        <v>29150.16</v>
      </c>
      <c r="H103" s="24">
        <f t="shared" si="23"/>
        <v>19509.04</v>
      </c>
      <c r="I103" s="19">
        <f t="shared" si="23"/>
        <v>0</v>
      </c>
      <c r="J103" s="24">
        <f t="shared" si="23"/>
        <v>13688.09</v>
      </c>
      <c r="K103" s="48">
        <f>SUM(B103:J103)</f>
        <v>174546.42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3868336</v>
      </c>
      <c r="L109" s="54"/>
    </row>
    <row r="110" spans="1:11" ht="18.75" customHeight="1">
      <c r="A110" s="26" t="s">
        <v>73</v>
      </c>
      <c r="B110" s="27">
        <v>46890.15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46890.15</v>
      </c>
    </row>
    <row r="111" spans="1:11" ht="18.75" customHeight="1">
      <c r="A111" s="26" t="s">
        <v>74</v>
      </c>
      <c r="B111" s="27">
        <v>310476.08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310476.08</v>
      </c>
    </row>
    <row r="112" spans="1:11" ht="18.75" customHeight="1">
      <c r="A112" s="26" t="s">
        <v>75</v>
      </c>
      <c r="B112" s="40">
        <v>0</v>
      </c>
      <c r="C112" s="27">
        <f>+C101</f>
        <v>539005.7799999999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539005.7799999999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690412.46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690412.46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315763.58999999997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315763.58999999997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119971.67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119971.67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222243.57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222243.57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28936.23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28936.23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167267.74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167267.74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231303.47</v>
      </c>
      <c r="H119" s="40">
        <v>0</v>
      </c>
      <c r="I119" s="40">
        <v>0</v>
      </c>
      <c r="J119" s="40">
        <v>0</v>
      </c>
      <c r="K119" s="41">
        <f t="shared" si="24"/>
        <v>231303.47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23776.96</v>
      </c>
      <c r="H120" s="40">
        <v>0</v>
      </c>
      <c r="I120" s="40">
        <v>0</v>
      </c>
      <c r="J120" s="40">
        <v>0</v>
      </c>
      <c r="K120" s="41">
        <f t="shared" si="24"/>
        <v>23776.96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124819.48</v>
      </c>
      <c r="H121" s="40">
        <v>0</v>
      </c>
      <c r="I121" s="40">
        <v>0</v>
      </c>
      <c r="J121" s="40">
        <v>0</v>
      </c>
      <c r="K121" s="41">
        <f t="shared" si="24"/>
        <v>124819.48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110611.28</v>
      </c>
      <c r="H122" s="40">
        <v>0</v>
      </c>
      <c r="I122" s="40">
        <v>0</v>
      </c>
      <c r="J122" s="40">
        <v>0</v>
      </c>
      <c r="K122" s="41">
        <f t="shared" si="24"/>
        <v>110611.28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278599.68</v>
      </c>
      <c r="H123" s="40">
        <v>0</v>
      </c>
      <c r="I123" s="40">
        <v>0</v>
      </c>
      <c r="J123" s="40">
        <v>0</v>
      </c>
      <c r="K123" s="41">
        <f t="shared" si="24"/>
        <v>278599.68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112200.02</v>
      </c>
      <c r="I124" s="40">
        <v>0</v>
      </c>
      <c r="J124" s="40">
        <v>0</v>
      </c>
      <c r="K124" s="41">
        <f t="shared" si="24"/>
        <v>112200.02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193607.45</v>
      </c>
      <c r="I125" s="40">
        <v>0</v>
      </c>
      <c r="J125" s="40">
        <v>0</v>
      </c>
      <c r="K125" s="41">
        <f t="shared" si="24"/>
        <v>193607.45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99788.97</v>
      </c>
      <c r="J126" s="40">
        <v>0</v>
      </c>
      <c r="K126" s="41">
        <f t="shared" si="24"/>
        <v>99788.97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252661.42</v>
      </c>
      <c r="K127" s="44">
        <f t="shared" si="24"/>
        <v>252661.42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2016-01-06T12:20:04Z</dcterms:modified>
  <cp:category/>
  <cp:version/>
  <cp:contentType/>
  <cp:contentStatus/>
</cp:coreProperties>
</file>