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<sst xmlns="http://schemas.openxmlformats.org/spreadsheetml/2006/main" count="131" uniqueCount="131">
  <si>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</si>
  <si>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</si>
  <si>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</si>
  <si>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</si>
  <si>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</si>
  <si>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</si>
  <si>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</si>
  <si>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</si>
  <si>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</si>
  <si>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</si>
  <si>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</si>
  <si>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</si>
  <si>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</si>
  <si>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</si>
  <si>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</si>
  <si>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</si>
  <si>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</si>
  <si>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</si>
  <si>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</si>
  <si>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</si>
  <si>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</si>
  <si>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</si>
  <si>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</si>
  <si>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</si>
  <si>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</si>
  <si>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</si>
  <si>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</si>
  <si>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</si>
  <si>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</si>
  <si>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</si>
  <si>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</si>
  <si>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</si>
  <si>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</si>
  <si>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</si>
  <si>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</si>
  <si>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</si>
  <si>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</si>
  <si>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</si>
  <si>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</si>
  <si>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</si>
  <si>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</si>
  <si>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</si>
  <si>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</si>
  <si>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</si>
  <si>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</si>
  <si>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</si>
  <si>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</si>
  <si>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</si>
  <si>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</si>
  <si>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</si>
  <si>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</si>
  <si>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</si>
  <si>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</si>
  <si>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</si>
  <si>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</si>
  <si>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</si>
  <si>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</si>
  <si>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</si>
  <si>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</si>
  <si>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</si>
  <si>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</si>
  <si>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</si>
  <si>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</si>
  <si>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</si>
  <si>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</si>
  <si>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</si>
  <si>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</si>
  <si>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</si>
  <si>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</si>
  <si>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</si>
  <si>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</si>
  <si>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</si>
  <si>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</si>
  <si>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</si>
  <si>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</si>
  <si>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</si>
  <si>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</si>
  <si>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</si>
  <si>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</si>
  <si>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</si>
  <si>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</si>
  <si>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</si>
  <si>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</si>
  <si>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</si>
  <si>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</si>
  <si>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</si>
  <si>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</si>
  <si>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</si>
  <si>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</si>
  <si>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</si>
  <si>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</si>
  <si>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</si>
  <si>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</si>
  <si>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</si>
  <si>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</si>
  <si>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</si>
  <si>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</si>
  <si>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</si>
  <si>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</si>
  <si>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</si>
  <si>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</si>
  <si>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</si>
  <si>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</si>
  <si>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</si>
  <si>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</si>
  <si>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</si>
  <si>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</si>
  <si>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</si>
  <si>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</si>
  <si>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</si>
  <si>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</si>
  <si>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</si>
  <si>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</si>
  <si>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</si>
  <si>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</si>
  <si>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</si>
  <si>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</si>
  <si>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</si>
  <si>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</si>
  <si>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</si>
  <si>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</si>
  <si>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</si>
  <si>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</si>
  <si>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</si>
  <si>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</si>
  <si>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</si>
  <si>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</si>
  <si>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</si>
  <si>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</si>
  <si>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</si>
  <si>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26/12/15 - VENCIMENTO 05/01/16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</si>
</sst>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229035</v>
      </c>
      <c r="C7" s="9">
        <f t="shared" si="0"/>
        <v>297148</v>
      </c>
      <c r="D7" s="9">
        <f t="shared" si="0"/>
        <v>326684</v>
      </c>
      <c r="E7" s="9">
        <f t="shared" si="0"/>
        <v>183680</v>
      </c>
      <c r="F7" s="9">
        <f t="shared" si="0"/>
        <v>291413</v>
      </c>
      <c r="G7" s="9">
        <f t="shared" si="0"/>
        <v>469835</v>
      </c>
      <c r="H7" s="9">
        <f t="shared" si="0"/>
        <v>165827</v>
      </c>
      <c r="I7" s="9">
        <f t="shared" si="0"/>
        <v>41406</v>
      </c>
      <c r="J7" s="9">
        <f t="shared" si="0"/>
        <v>125683</v>
      </c>
      <c r="K7" s="9">
        <f t="shared" si="0"/>
        <v>2130711</v>
      </c>
      <c r="L7" s="52"/>
    </row>
    <row r="8" spans="1:11" ht="17.25" customHeight="1">
      <c r="A8" s="10" t="s">
        <v>101</v>
      </c>
      <c r="B8" s="11">
        <f>B9+B12+B16</f>
        <v>132207</v>
      </c>
      <c r="C8" s="11">
        <f aca="true" t="shared" si="1" ref="C8:J8">C9+C12+C16</f>
        <v>180358</v>
      </c>
      <c r="D8" s="11">
        <f t="shared" si="1"/>
        <v>187942</v>
      </c>
      <c r="E8" s="11">
        <f t="shared" si="1"/>
        <v>109990</v>
      </c>
      <c r="F8" s="11">
        <f t="shared" si="1"/>
        <v>163249</v>
      </c>
      <c r="G8" s="11">
        <f t="shared" si="1"/>
        <v>258891</v>
      </c>
      <c r="H8" s="11">
        <f t="shared" si="1"/>
        <v>102795</v>
      </c>
      <c r="I8" s="11">
        <f t="shared" si="1"/>
        <v>22172</v>
      </c>
      <c r="J8" s="11">
        <f t="shared" si="1"/>
        <v>72918</v>
      </c>
      <c r="K8" s="11">
        <f>SUM(B8:J8)</f>
        <v>1230522</v>
      </c>
    </row>
    <row r="9" spans="1:11" ht="17.25" customHeight="1">
      <c r="A9" s="15" t="s">
        <v>17</v>
      </c>
      <c r="B9" s="13">
        <f>+B10+B11</f>
        <v>28613</v>
      </c>
      <c r="C9" s="13">
        <f aca="true" t="shared" si="2" ref="C9:J9">+C10+C11</f>
        <v>43731</v>
      </c>
      <c r="D9" s="13">
        <f t="shared" si="2"/>
        <v>41844</v>
      </c>
      <c r="E9" s="13">
        <f t="shared" si="2"/>
        <v>25803</v>
      </c>
      <c r="F9" s="13">
        <f t="shared" si="2"/>
        <v>31903</v>
      </c>
      <c r="G9" s="13">
        <f t="shared" si="2"/>
        <v>37114</v>
      </c>
      <c r="H9" s="13">
        <f t="shared" si="2"/>
        <v>23250</v>
      </c>
      <c r="I9" s="13">
        <f t="shared" si="2"/>
        <v>6077</v>
      </c>
      <c r="J9" s="13">
        <f t="shared" si="2"/>
        <v>15360</v>
      </c>
      <c r="K9" s="11">
        <f>SUM(B9:J9)</f>
        <v>253695</v>
      </c>
    </row>
    <row r="10" spans="1:11" ht="17.25" customHeight="1">
      <c r="A10" s="29" t="s">
        <v>18</v>
      </c>
      <c r="B10" s="13">
        <v>28613</v>
      </c>
      <c r="C10" s="13">
        <v>43731</v>
      </c>
      <c r="D10" s="13">
        <v>41844</v>
      </c>
      <c r="E10" s="13">
        <v>25803</v>
      </c>
      <c r="F10" s="13">
        <v>31903</v>
      </c>
      <c r="G10" s="13">
        <v>37114</v>
      </c>
      <c r="H10" s="13">
        <v>23250</v>
      </c>
      <c r="I10" s="13">
        <v>6077</v>
      </c>
      <c r="J10" s="13">
        <v>15360</v>
      </c>
      <c r="K10" s="11">
        <f>SUM(B10:J10)</f>
        <v>253695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89342</v>
      </c>
      <c r="C12" s="17">
        <f t="shared" si="3"/>
        <v>118557</v>
      </c>
      <c r="D12" s="17">
        <f t="shared" si="3"/>
        <v>127683</v>
      </c>
      <c r="E12" s="17">
        <f t="shared" si="3"/>
        <v>73420</v>
      </c>
      <c r="F12" s="17">
        <f t="shared" si="3"/>
        <v>113030</v>
      </c>
      <c r="G12" s="17">
        <f t="shared" si="3"/>
        <v>193170</v>
      </c>
      <c r="H12" s="17">
        <f t="shared" si="3"/>
        <v>70569</v>
      </c>
      <c r="I12" s="17">
        <f t="shared" si="3"/>
        <v>13861</v>
      </c>
      <c r="J12" s="17">
        <f t="shared" si="3"/>
        <v>49894</v>
      </c>
      <c r="K12" s="11">
        <f aca="true" t="shared" si="4" ref="K12:K27">SUM(B12:J12)</f>
        <v>849526</v>
      </c>
    </row>
    <row r="13" spans="1:13" ht="17.25" customHeight="1">
      <c r="A13" s="14" t="s">
        <v>20</v>
      </c>
      <c r="B13" s="13">
        <v>46503</v>
      </c>
      <c r="C13" s="13">
        <v>65764</v>
      </c>
      <c r="D13" s="13">
        <v>71381</v>
      </c>
      <c r="E13" s="13">
        <v>40827</v>
      </c>
      <c r="F13" s="13">
        <v>59882</v>
      </c>
      <c r="G13" s="13">
        <v>94616</v>
      </c>
      <c r="H13" s="13">
        <v>34121</v>
      </c>
      <c r="I13" s="13">
        <v>8273</v>
      </c>
      <c r="J13" s="13">
        <v>27755</v>
      </c>
      <c r="K13" s="11">
        <f t="shared" si="4"/>
        <v>449122</v>
      </c>
      <c r="L13" s="52"/>
      <c r="M13" s="53"/>
    </row>
    <row r="14" spans="1:12" ht="17.25" customHeight="1">
      <c r="A14" s="14" t="s">
        <v>21</v>
      </c>
      <c r="B14" s="13">
        <v>40928</v>
      </c>
      <c r="C14" s="13">
        <v>50171</v>
      </c>
      <c r="D14" s="13">
        <v>53838</v>
      </c>
      <c r="E14" s="13">
        <v>31035</v>
      </c>
      <c r="F14" s="13">
        <v>51162</v>
      </c>
      <c r="G14" s="13">
        <v>95887</v>
      </c>
      <c r="H14" s="13">
        <v>34866</v>
      </c>
      <c r="I14" s="13">
        <v>5262</v>
      </c>
      <c r="J14" s="13">
        <v>21289</v>
      </c>
      <c r="K14" s="11">
        <f t="shared" si="4"/>
        <v>384438</v>
      </c>
      <c r="L14" s="52"/>
    </row>
    <row r="15" spans="1:11" ht="17.25" customHeight="1">
      <c r="A15" s="14" t="s">
        <v>22</v>
      </c>
      <c r="B15" s="13">
        <v>1911</v>
      </c>
      <c r="C15" s="13">
        <v>2622</v>
      </c>
      <c r="D15" s="13">
        <v>2464</v>
      </c>
      <c r="E15" s="13">
        <v>1558</v>
      </c>
      <c r="F15" s="13">
        <v>1986</v>
      </c>
      <c r="G15" s="13">
        <v>2667</v>
      </c>
      <c r="H15" s="13">
        <v>1582</v>
      </c>
      <c r="I15" s="13">
        <v>326</v>
      </c>
      <c r="J15" s="13">
        <v>850</v>
      </c>
      <c r="K15" s="11">
        <f t="shared" si="4"/>
        <v>15966</v>
      </c>
    </row>
    <row r="16" spans="1:11" ht="17.25" customHeight="1">
      <c r="A16" s="15" t="s">
        <v>97</v>
      </c>
      <c r="B16" s="13">
        <f>B17+B18+B19</f>
        <v>14252</v>
      </c>
      <c r="C16" s="13">
        <f aca="true" t="shared" si="5" ref="C16:J16">C17+C18+C19</f>
        <v>18070</v>
      </c>
      <c r="D16" s="13">
        <f t="shared" si="5"/>
        <v>18415</v>
      </c>
      <c r="E16" s="13">
        <f t="shared" si="5"/>
        <v>10767</v>
      </c>
      <c r="F16" s="13">
        <f t="shared" si="5"/>
        <v>18316</v>
      </c>
      <c r="G16" s="13">
        <f t="shared" si="5"/>
        <v>28607</v>
      </c>
      <c r="H16" s="13">
        <f t="shared" si="5"/>
        <v>8976</v>
      </c>
      <c r="I16" s="13">
        <f t="shared" si="5"/>
        <v>2234</v>
      </c>
      <c r="J16" s="13">
        <f t="shared" si="5"/>
        <v>7664</v>
      </c>
      <c r="K16" s="11">
        <f t="shared" si="4"/>
        <v>127301</v>
      </c>
    </row>
    <row r="17" spans="1:11" ht="17.25" customHeight="1">
      <c r="A17" s="14" t="s">
        <v>98</v>
      </c>
      <c r="B17" s="13">
        <v>4902</v>
      </c>
      <c r="C17" s="13">
        <v>6270</v>
      </c>
      <c r="D17" s="13">
        <v>6276</v>
      </c>
      <c r="E17" s="13">
        <v>3410</v>
      </c>
      <c r="F17" s="13">
        <v>6566</v>
      </c>
      <c r="G17" s="13">
        <v>10162</v>
      </c>
      <c r="H17" s="13">
        <v>3122</v>
      </c>
      <c r="I17" s="13">
        <v>908</v>
      </c>
      <c r="J17" s="13">
        <v>2400</v>
      </c>
      <c r="K17" s="11">
        <f t="shared" si="4"/>
        <v>44016</v>
      </c>
    </row>
    <row r="18" spans="1:11" ht="17.25" customHeight="1">
      <c r="A18" s="14" t="s">
        <v>99</v>
      </c>
      <c r="B18" s="13">
        <v>2179</v>
      </c>
      <c r="C18" s="13">
        <v>2306</v>
      </c>
      <c r="D18" s="13">
        <v>3317</v>
      </c>
      <c r="E18" s="13">
        <v>2002</v>
      </c>
      <c r="F18" s="13">
        <v>3541</v>
      </c>
      <c r="G18" s="13">
        <v>6764</v>
      </c>
      <c r="H18" s="13">
        <v>1415</v>
      </c>
      <c r="I18" s="13">
        <v>309</v>
      </c>
      <c r="J18" s="13">
        <v>1483</v>
      </c>
      <c r="K18" s="11">
        <f t="shared" si="4"/>
        <v>23316</v>
      </c>
    </row>
    <row r="19" spans="1:11" ht="17.25" customHeight="1">
      <c r="A19" s="14" t="s">
        <v>100</v>
      </c>
      <c r="B19" s="13">
        <v>7171</v>
      </c>
      <c r="C19" s="13">
        <v>9494</v>
      </c>
      <c r="D19" s="13">
        <v>8822</v>
      </c>
      <c r="E19" s="13">
        <v>5355</v>
      </c>
      <c r="F19" s="13">
        <v>8209</v>
      </c>
      <c r="G19" s="13">
        <v>11681</v>
      </c>
      <c r="H19" s="13">
        <v>4439</v>
      </c>
      <c r="I19" s="13">
        <v>1017</v>
      </c>
      <c r="J19" s="13">
        <v>3781</v>
      </c>
      <c r="K19" s="11">
        <f t="shared" si="4"/>
        <v>59969</v>
      </c>
    </row>
    <row r="20" spans="1:11" ht="17.25" customHeight="1">
      <c r="A20" s="16" t="s">
        <v>23</v>
      </c>
      <c r="B20" s="11">
        <f>+B21+B22+B23</f>
        <v>69342</v>
      </c>
      <c r="C20" s="11">
        <f aca="true" t="shared" si="6" ref="C20:J20">+C21+C22+C23</f>
        <v>76282</v>
      </c>
      <c r="D20" s="11">
        <f t="shared" si="6"/>
        <v>91803</v>
      </c>
      <c r="E20" s="11">
        <f t="shared" si="6"/>
        <v>49037</v>
      </c>
      <c r="F20" s="11">
        <f t="shared" si="6"/>
        <v>94944</v>
      </c>
      <c r="G20" s="11">
        <f t="shared" si="6"/>
        <v>170504</v>
      </c>
      <c r="H20" s="11">
        <f t="shared" si="6"/>
        <v>46413</v>
      </c>
      <c r="I20" s="11">
        <f t="shared" si="6"/>
        <v>11702</v>
      </c>
      <c r="J20" s="11">
        <f t="shared" si="6"/>
        <v>32909</v>
      </c>
      <c r="K20" s="11">
        <f t="shared" si="4"/>
        <v>642936</v>
      </c>
    </row>
    <row r="21" spans="1:12" ht="17.25" customHeight="1">
      <c r="A21" s="12" t="s">
        <v>24</v>
      </c>
      <c r="B21" s="13">
        <v>39727</v>
      </c>
      <c r="C21" s="13">
        <v>47331</v>
      </c>
      <c r="D21" s="13">
        <v>56951</v>
      </c>
      <c r="E21" s="13">
        <v>30285</v>
      </c>
      <c r="F21" s="13">
        <v>55058</v>
      </c>
      <c r="G21" s="13">
        <v>88621</v>
      </c>
      <c r="H21" s="13">
        <v>25446</v>
      </c>
      <c r="I21" s="13">
        <v>7718</v>
      </c>
      <c r="J21" s="13">
        <v>19918</v>
      </c>
      <c r="K21" s="11">
        <f t="shared" si="4"/>
        <v>371055</v>
      </c>
      <c r="L21" s="52"/>
    </row>
    <row r="22" spans="1:12" ht="17.25" customHeight="1">
      <c r="A22" s="12" t="s">
        <v>25</v>
      </c>
      <c r="B22" s="13">
        <v>28549</v>
      </c>
      <c r="C22" s="13">
        <v>27663</v>
      </c>
      <c r="D22" s="13">
        <v>33484</v>
      </c>
      <c r="E22" s="13">
        <v>18060</v>
      </c>
      <c r="F22" s="13">
        <v>38744</v>
      </c>
      <c r="G22" s="13">
        <v>80091</v>
      </c>
      <c r="H22" s="13">
        <v>20315</v>
      </c>
      <c r="I22" s="13">
        <v>3800</v>
      </c>
      <c r="J22" s="13">
        <v>12601</v>
      </c>
      <c r="K22" s="11">
        <f t="shared" si="4"/>
        <v>263307</v>
      </c>
      <c r="L22" s="52"/>
    </row>
    <row r="23" spans="1:11" ht="17.25" customHeight="1">
      <c r="A23" s="12" t="s">
        <v>26</v>
      </c>
      <c r="B23" s="13">
        <v>1066</v>
      </c>
      <c r="C23" s="13">
        <v>1288</v>
      </c>
      <c r="D23" s="13">
        <v>1368</v>
      </c>
      <c r="E23" s="13">
        <v>692</v>
      </c>
      <c r="F23" s="13">
        <v>1142</v>
      </c>
      <c r="G23" s="13">
        <v>1792</v>
      </c>
      <c r="H23" s="13">
        <v>652</v>
      </c>
      <c r="I23" s="13">
        <v>184</v>
      </c>
      <c r="J23" s="13">
        <v>390</v>
      </c>
      <c r="K23" s="11">
        <f t="shared" si="4"/>
        <v>8574</v>
      </c>
    </row>
    <row r="24" spans="1:11" ht="17.25" customHeight="1">
      <c r="A24" s="16" t="s">
        <v>27</v>
      </c>
      <c r="B24" s="13">
        <v>27486</v>
      </c>
      <c r="C24" s="13">
        <v>40508</v>
      </c>
      <c r="D24" s="13">
        <v>46939</v>
      </c>
      <c r="E24" s="13">
        <v>24653</v>
      </c>
      <c r="F24" s="13">
        <v>33220</v>
      </c>
      <c r="G24" s="13">
        <v>40440</v>
      </c>
      <c r="H24" s="13">
        <v>15981</v>
      </c>
      <c r="I24" s="13">
        <v>7532</v>
      </c>
      <c r="J24" s="13">
        <v>19856</v>
      </c>
      <c r="K24" s="11">
        <f t="shared" si="4"/>
        <v>256615</v>
      </c>
    </row>
    <row r="25" spans="1:12" ht="17.25" customHeight="1">
      <c r="A25" s="12" t="s">
        <v>28</v>
      </c>
      <c r="B25" s="13">
        <v>17591</v>
      </c>
      <c r="C25" s="13">
        <v>25925</v>
      </c>
      <c r="D25" s="13">
        <v>30041</v>
      </c>
      <c r="E25" s="13">
        <v>15778</v>
      </c>
      <c r="F25" s="13">
        <v>21261</v>
      </c>
      <c r="G25" s="13">
        <v>25882</v>
      </c>
      <c r="H25" s="13">
        <v>10228</v>
      </c>
      <c r="I25" s="13">
        <v>4820</v>
      </c>
      <c r="J25" s="13">
        <v>12708</v>
      </c>
      <c r="K25" s="11">
        <f t="shared" si="4"/>
        <v>164234</v>
      </c>
      <c r="L25" s="52"/>
    </row>
    <row r="26" spans="1:12" ht="17.25" customHeight="1">
      <c r="A26" s="12" t="s">
        <v>29</v>
      </c>
      <c r="B26" s="13">
        <v>9895</v>
      </c>
      <c r="C26" s="13">
        <v>14583</v>
      </c>
      <c r="D26" s="13">
        <v>16898</v>
      </c>
      <c r="E26" s="13">
        <v>8875</v>
      </c>
      <c r="F26" s="13">
        <v>11959</v>
      </c>
      <c r="G26" s="13">
        <v>14558</v>
      </c>
      <c r="H26" s="13">
        <v>5753</v>
      </c>
      <c r="I26" s="13">
        <v>2712</v>
      </c>
      <c r="J26" s="13">
        <v>7148</v>
      </c>
      <c r="K26" s="11">
        <f t="shared" si="4"/>
        <v>92381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638</v>
      </c>
      <c r="I27" s="11">
        <v>0</v>
      </c>
      <c r="J27" s="11">
        <v>0</v>
      </c>
      <c r="K27" s="11">
        <f t="shared" si="4"/>
        <v>638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27960.62</v>
      </c>
      <c r="I35" s="19">
        <v>0</v>
      </c>
      <c r="J35" s="19">
        <v>0</v>
      </c>
      <c r="K35" s="23">
        <f>SUM(B35:J35)</f>
        <v>27960.62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611674.04</v>
      </c>
      <c r="C47" s="22">
        <f aca="true" t="shared" si="11" ref="C47:H47">+C48+C57</f>
        <v>901107.8899999999</v>
      </c>
      <c r="D47" s="22">
        <f t="shared" si="11"/>
        <v>1112679.35</v>
      </c>
      <c r="E47" s="22">
        <f t="shared" si="11"/>
        <v>541626.98</v>
      </c>
      <c r="F47" s="22">
        <f t="shared" si="11"/>
        <v>823445.5499999999</v>
      </c>
      <c r="G47" s="22">
        <f t="shared" si="11"/>
        <v>1139564.88</v>
      </c>
      <c r="H47" s="22">
        <f t="shared" si="11"/>
        <v>497557.81999999995</v>
      </c>
      <c r="I47" s="22">
        <f>+I48+I57</f>
        <v>198940.85</v>
      </c>
      <c r="J47" s="22">
        <f>+J48+J57</f>
        <v>372342.12</v>
      </c>
      <c r="K47" s="22">
        <f>SUM(B47:J47)</f>
        <v>6198939.4799999995</v>
      </c>
    </row>
    <row r="48" spans="1:11" ht="17.25" customHeight="1">
      <c r="A48" s="16" t="s">
        <v>115</v>
      </c>
      <c r="B48" s="23">
        <f>SUM(B49:B56)</f>
        <v>593513.25</v>
      </c>
      <c r="C48" s="23">
        <f aca="true" t="shared" si="12" ref="C48:J48">SUM(C49:C56)</f>
        <v>878177.19</v>
      </c>
      <c r="D48" s="23">
        <f t="shared" si="12"/>
        <v>1086344.7200000002</v>
      </c>
      <c r="E48" s="23">
        <f t="shared" si="12"/>
        <v>519810.2</v>
      </c>
      <c r="F48" s="23">
        <f t="shared" si="12"/>
        <v>800489.32</v>
      </c>
      <c r="G48" s="23">
        <f t="shared" si="12"/>
        <v>1110414.72</v>
      </c>
      <c r="H48" s="23">
        <f t="shared" si="12"/>
        <v>478048.77999999997</v>
      </c>
      <c r="I48" s="23">
        <f t="shared" si="12"/>
        <v>198940.85</v>
      </c>
      <c r="J48" s="23">
        <f t="shared" si="12"/>
        <v>358654.02999999997</v>
      </c>
      <c r="K48" s="23">
        <f aca="true" t="shared" si="13" ref="K48:K57">SUM(B48:J48)</f>
        <v>6024393.0600000005</v>
      </c>
    </row>
    <row r="49" spans="1:11" ht="17.25" customHeight="1">
      <c r="A49" s="34" t="s">
        <v>46</v>
      </c>
      <c r="B49" s="23">
        <f aca="true" t="shared" si="14" ref="B49:H49">ROUND(B30*B7,2)</f>
        <v>590520.94</v>
      </c>
      <c r="C49" s="23">
        <f t="shared" si="14"/>
        <v>871921.38</v>
      </c>
      <c r="D49" s="23">
        <f t="shared" si="14"/>
        <v>1081618.06</v>
      </c>
      <c r="E49" s="23">
        <f t="shared" si="14"/>
        <v>517206.14</v>
      </c>
      <c r="F49" s="23">
        <f t="shared" si="14"/>
        <v>796577.44</v>
      </c>
      <c r="G49" s="23">
        <f t="shared" si="14"/>
        <v>1104817</v>
      </c>
      <c r="H49" s="23">
        <f t="shared" si="14"/>
        <v>447135.92</v>
      </c>
      <c r="I49" s="23">
        <f>ROUND(I30*I7,2)</f>
        <v>197875.13</v>
      </c>
      <c r="J49" s="23">
        <f>ROUND(J30*J7,2)</f>
        <v>356436.99</v>
      </c>
      <c r="K49" s="23">
        <f t="shared" si="13"/>
        <v>5964109</v>
      </c>
    </row>
    <row r="50" spans="1:11" ht="17.25" customHeight="1">
      <c r="A50" s="34" t="s">
        <v>47</v>
      </c>
      <c r="B50" s="19">
        <v>0</v>
      </c>
      <c r="C50" s="23">
        <f>ROUND(C31*C7,2)</f>
        <v>1938.12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1938.12</v>
      </c>
    </row>
    <row r="51" spans="1:11" ht="17.25" customHeight="1">
      <c r="A51" s="68" t="s">
        <v>108</v>
      </c>
      <c r="B51" s="69">
        <f aca="true" t="shared" si="15" ref="B51:H51">ROUND(B32*B7,2)</f>
        <v>-1099.37</v>
      </c>
      <c r="C51" s="69">
        <f t="shared" si="15"/>
        <v>-1456.03</v>
      </c>
      <c r="D51" s="69">
        <f t="shared" si="15"/>
        <v>-1633.42</v>
      </c>
      <c r="E51" s="69">
        <f t="shared" si="15"/>
        <v>-841.34</v>
      </c>
      <c r="F51" s="69">
        <f t="shared" si="15"/>
        <v>-1369.64</v>
      </c>
      <c r="G51" s="69">
        <f t="shared" si="15"/>
        <v>-1832.36</v>
      </c>
      <c r="H51" s="69">
        <f t="shared" si="15"/>
        <v>-762.8</v>
      </c>
      <c r="I51" s="19">
        <v>0</v>
      </c>
      <c r="J51" s="19">
        <v>0</v>
      </c>
      <c r="K51" s="69">
        <f>SUM(B51:J51)</f>
        <v>-8994.96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27960.62</v>
      </c>
      <c r="I53" s="31">
        <f>+I35</f>
        <v>0</v>
      </c>
      <c r="J53" s="31">
        <f>+J35</f>
        <v>0</v>
      </c>
      <c r="K53" s="23">
        <f t="shared" si="13"/>
        <v>27960.62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18160.79</v>
      </c>
      <c r="C57" s="36">
        <v>22930.7</v>
      </c>
      <c r="D57" s="36">
        <v>26334.63</v>
      </c>
      <c r="E57" s="36">
        <v>21816.78</v>
      </c>
      <c r="F57" s="36">
        <v>22956.23</v>
      </c>
      <c r="G57" s="36">
        <v>29150.16</v>
      </c>
      <c r="H57" s="36">
        <v>19509.04</v>
      </c>
      <c r="I57" s="19">
        <v>0</v>
      </c>
      <c r="J57" s="36">
        <v>13688.09</v>
      </c>
      <c r="K57" s="36">
        <f t="shared" si="13"/>
        <v>174546.42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-100145.5</v>
      </c>
      <c r="C61" s="35">
        <f t="shared" si="16"/>
        <v>-153177.13</v>
      </c>
      <c r="D61" s="35">
        <f t="shared" si="16"/>
        <v>-147533.64</v>
      </c>
      <c r="E61" s="35">
        <f t="shared" si="16"/>
        <v>-94806</v>
      </c>
      <c r="F61" s="35">
        <f t="shared" si="16"/>
        <v>-112041.15</v>
      </c>
      <c r="G61" s="35">
        <f t="shared" si="16"/>
        <v>-129910.89</v>
      </c>
      <c r="H61" s="35">
        <f t="shared" si="16"/>
        <v>-81375</v>
      </c>
      <c r="I61" s="35">
        <f t="shared" si="16"/>
        <v>-25896.83</v>
      </c>
      <c r="J61" s="35">
        <f t="shared" si="16"/>
        <v>-60424.92</v>
      </c>
      <c r="K61" s="35">
        <f>SUM(B61:J61)</f>
        <v>-905311.06</v>
      </c>
    </row>
    <row r="62" spans="1:11" ht="18.75" customHeight="1">
      <c r="A62" s="16" t="s">
        <v>77</v>
      </c>
      <c r="B62" s="35">
        <f aca="true" t="shared" si="17" ref="B62:J62">B63+B64+B65+B66+B67+B68</f>
        <v>-100145.5</v>
      </c>
      <c r="C62" s="35">
        <f t="shared" si="17"/>
        <v>-153058.5</v>
      </c>
      <c r="D62" s="35">
        <f t="shared" si="17"/>
        <v>-146454</v>
      </c>
      <c r="E62" s="35">
        <f t="shared" si="17"/>
        <v>-90310.5</v>
      </c>
      <c r="F62" s="35">
        <f t="shared" si="17"/>
        <v>-111660.5</v>
      </c>
      <c r="G62" s="35">
        <f t="shared" si="17"/>
        <v>-129899</v>
      </c>
      <c r="H62" s="35">
        <f t="shared" si="17"/>
        <v>-81375</v>
      </c>
      <c r="I62" s="35">
        <f t="shared" si="17"/>
        <v>-21269.5</v>
      </c>
      <c r="J62" s="35">
        <f t="shared" si="17"/>
        <v>-53760</v>
      </c>
      <c r="K62" s="35">
        <f aca="true" t="shared" si="18" ref="K62:K98">SUM(B62:J62)</f>
        <v>-887932.5</v>
      </c>
    </row>
    <row r="63" spans="1:11" ht="18.75" customHeight="1">
      <c r="A63" s="12" t="s">
        <v>78</v>
      </c>
      <c r="B63" s="35">
        <f>-ROUND(B9*$D$3,2)</f>
        <v>-100145.5</v>
      </c>
      <c r="C63" s="35">
        <f aca="true" t="shared" si="19" ref="C63:J63">-ROUND(C9*$D$3,2)</f>
        <v>-153058.5</v>
      </c>
      <c r="D63" s="35">
        <f t="shared" si="19"/>
        <v>-146454</v>
      </c>
      <c r="E63" s="35">
        <f t="shared" si="19"/>
        <v>-90310.5</v>
      </c>
      <c r="F63" s="35">
        <f t="shared" si="19"/>
        <v>-111660.5</v>
      </c>
      <c r="G63" s="35">
        <f t="shared" si="19"/>
        <v>-129899</v>
      </c>
      <c r="H63" s="35">
        <f t="shared" si="19"/>
        <v>-81375</v>
      </c>
      <c r="I63" s="35">
        <f t="shared" si="19"/>
        <v>-21269.5</v>
      </c>
      <c r="J63" s="35">
        <f t="shared" si="19"/>
        <v>-53760</v>
      </c>
      <c r="K63" s="35">
        <f t="shared" si="18"/>
        <v>-887932.5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-118.63</v>
      </c>
      <c r="D69" s="35">
        <f t="shared" si="20"/>
        <v>-1079.64</v>
      </c>
      <c r="E69" s="35">
        <f t="shared" si="20"/>
        <v>-4495.5</v>
      </c>
      <c r="F69" s="35">
        <f t="shared" si="20"/>
        <v>-380.65</v>
      </c>
      <c r="G69" s="35">
        <f t="shared" si="20"/>
        <v>-11.89</v>
      </c>
      <c r="H69" s="19">
        <v>0</v>
      </c>
      <c r="I69" s="35">
        <f t="shared" si="20"/>
        <v>-4627.33</v>
      </c>
      <c r="J69" s="35">
        <f t="shared" si="20"/>
        <v>-6664.92</v>
      </c>
      <c r="K69" s="35">
        <f t="shared" si="18"/>
        <v>-17378.559999999998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-118.63</v>
      </c>
      <c r="D71" s="35">
        <v>-11.89</v>
      </c>
      <c r="E71" s="19">
        <v>0</v>
      </c>
      <c r="F71" s="19">
        <v>0</v>
      </c>
      <c r="G71" s="35">
        <v>-11.89</v>
      </c>
      <c r="H71" s="19">
        <v>0</v>
      </c>
      <c r="I71" s="19">
        <v>0</v>
      </c>
      <c r="J71" s="19">
        <v>0</v>
      </c>
      <c r="K71" s="35">
        <f t="shared" si="18"/>
        <v>-142.40999999999997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-4495.5</v>
      </c>
      <c r="F93" s="19">
        <v>0</v>
      </c>
      <c r="G93" s="19">
        <v>0</v>
      </c>
      <c r="H93" s="19">
        <v>0</v>
      </c>
      <c r="I93" s="48">
        <v>-2506.65</v>
      </c>
      <c r="J93" s="48">
        <v>-6664.92</v>
      </c>
      <c r="K93" s="48">
        <f t="shared" si="18"/>
        <v>-13667.07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511528.54</v>
      </c>
      <c r="C101" s="24">
        <f t="shared" si="21"/>
        <v>747930.7599999999</v>
      </c>
      <c r="D101" s="24">
        <f t="shared" si="21"/>
        <v>965145.7100000002</v>
      </c>
      <c r="E101" s="24">
        <f t="shared" si="21"/>
        <v>446820.98</v>
      </c>
      <c r="F101" s="24">
        <f t="shared" si="21"/>
        <v>711404.3999999999</v>
      </c>
      <c r="G101" s="24">
        <f t="shared" si="21"/>
        <v>1009653.99</v>
      </c>
      <c r="H101" s="24">
        <f t="shared" si="21"/>
        <v>416182.81999999995</v>
      </c>
      <c r="I101" s="24">
        <f>+I102+I103</f>
        <v>173044.02000000002</v>
      </c>
      <c r="J101" s="24">
        <f>+J102+J103</f>
        <v>311917.2</v>
      </c>
      <c r="K101" s="48">
        <f>SUM(B101:J101)</f>
        <v>5293628.420000001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493367.75</v>
      </c>
      <c r="C102" s="24">
        <f t="shared" si="22"/>
        <v>725000.0599999999</v>
      </c>
      <c r="D102" s="24">
        <f t="shared" si="22"/>
        <v>938811.0800000002</v>
      </c>
      <c r="E102" s="24">
        <f t="shared" si="22"/>
        <v>425004.2</v>
      </c>
      <c r="F102" s="24">
        <f t="shared" si="22"/>
        <v>688448.1699999999</v>
      </c>
      <c r="G102" s="24">
        <f t="shared" si="22"/>
        <v>980503.83</v>
      </c>
      <c r="H102" s="24">
        <f t="shared" si="22"/>
        <v>396673.77999999997</v>
      </c>
      <c r="I102" s="24">
        <f t="shared" si="22"/>
        <v>173044.02000000002</v>
      </c>
      <c r="J102" s="24">
        <f t="shared" si="22"/>
        <v>298229.11</v>
      </c>
      <c r="K102" s="48">
        <f>SUM(B102:J102)</f>
        <v>5119082.000000001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18160.79</v>
      </c>
      <c r="C103" s="24">
        <f t="shared" si="23"/>
        <v>22930.7</v>
      </c>
      <c r="D103" s="24">
        <f t="shared" si="23"/>
        <v>26334.63</v>
      </c>
      <c r="E103" s="24">
        <f t="shared" si="23"/>
        <v>21816.78</v>
      </c>
      <c r="F103" s="24">
        <f t="shared" si="23"/>
        <v>22956.23</v>
      </c>
      <c r="G103" s="24">
        <f t="shared" si="23"/>
        <v>29150.16</v>
      </c>
      <c r="H103" s="24">
        <f t="shared" si="23"/>
        <v>19509.04</v>
      </c>
      <c r="I103" s="19">
        <f t="shared" si="23"/>
        <v>0</v>
      </c>
      <c r="J103" s="24">
        <f t="shared" si="23"/>
        <v>13688.09</v>
      </c>
      <c r="K103" s="48">
        <f>SUM(B103:J103)</f>
        <v>174546.42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5293628.409999999</v>
      </c>
      <c r="L109" s="54"/>
    </row>
    <row r="110" spans="1:11" ht="18.75" customHeight="1">
      <c r="A110" s="26" t="s">
        <v>73</v>
      </c>
      <c r="B110" s="27">
        <v>67162.49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67162.49</v>
      </c>
    </row>
    <row r="111" spans="1:11" ht="18.75" customHeight="1">
      <c r="A111" s="26" t="s">
        <v>74</v>
      </c>
      <c r="B111" s="27">
        <v>444366.05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444366.05</v>
      </c>
    </row>
    <row r="112" spans="1:11" ht="18.75" customHeight="1">
      <c r="A112" s="26" t="s">
        <v>75</v>
      </c>
      <c r="B112" s="40">
        <v>0</v>
      </c>
      <c r="C112" s="27">
        <f>+C101</f>
        <v>747930.7599999999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747930.7599999999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965145.7100000002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965145.7100000002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446820.98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446820.98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159014.43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159014.43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293807.55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293807.55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35180.99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35180.99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223401.43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223401.43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311991.59</v>
      </c>
      <c r="H119" s="40">
        <v>0</v>
      </c>
      <c r="I119" s="40">
        <v>0</v>
      </c>
      <c r="J119" s="40">
        <v>0</v>
      </c>
      <c r="K119" s="41">
        <f t="shared" si="24"/>
        <v>311991.59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28587.81</v>
      </c>
      <c r="H120" s="40">
        <v>0</v>
      </c>
      <c r="I120" s="40">
        <v>0</v>
      </c>
      <c r="J120" s="40">
        <v>0</v>
      </c>
      <c r="K120" s="41">
        <f t="shared" si="24"/>
        <v>28587.81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155431.54</v>
      </c>
      <c r="H121" s="40">
        <v>0</v>
      </c>
      <c r="I121" s="40">
        <v>0</v>
      </c>
      <c r="J121" s="40">
        <v>0</v>
      </c>
      <c r="K121" s="41">
        <f t="shared" si="24"/>
        <v>155431.54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139478.25</v>
      </c>
      <c r="H122" s="40">
        <v>0</v>
      </c>
      <c r="I122" s="40">
        <v>0</v>
      </c>
      <c r="J122" s="40">
        <v>0</v>
      </c>
      <c r="K122" s="41">
        <f t="shared" si="24"/>
        <v>139478.25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374164.8</v>
      </c>
      <c r="H123" s="40">
        <v>0</v>
      </c>
      <c r="I123" s="40">
        <v>0</v>
      </c>
      <c r="J123" s="40">
        <v>0</v>
      </c>
      <c r="K123" s="41">
        <f t="shared" si="24"/>
        <v>374164.8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152641.55</v>
      </c>
      <c r="I124" s="40">
        <v>0</v>
      </c>
      <c r="J124" s="40">
        <v>0</v>
      </c>
      <c r="K124" s="41">
        <f t="shared" si="24"/>
        <v>152641.55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263541.26</v>
      </c>
      <c r="I125" s="40">
        <v>0</v>
      </c>
      <c r="J125" s="40">
        <v>0</v>
      </c>
      <c r="K125" s="41">
        <f t="shared" si="24"/>
        <v>263541.26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173044.02</v>
      </c>
      <c r="J126" s="40">
        <v>0</v>
      </c>
      <c r="K126" s="41">
        <f t="shared" si="24"/>
        <v>173044.02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311917.2</v>
      </c>
      <c r="K127" s="44">
        <f t="shared" si="24"/>
        <v>311917.2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2016-01-06T12:16:06Z</dcterms:modified>
  <cp:category/>
  <cp:version/>
  <cp:contentType/>
  <cp:contentStatus/>
</cp:coreProperties>
</file>