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<sst xmlns="http://schemas.openxmlformats.org/spreadsheetml/2006/main" count="131" uniqueCount="131">
  <si>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</si>
  <si>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</si>
  <si>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</si>
  <si>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</si>
  <si>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</si>
  <si>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</si>
  <si>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</si>
  <si>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</si>
  <si>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</si>
  <si>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</si>
  <si>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</si>
  <si>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</si>
  <si>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</si>
  <si>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</si>
  <si>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</si>
  <si>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</si>
  <si>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</si>
  <si>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</si>
  <si>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</si>
  <si>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</si>
  <si>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</si>
  <si>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</si>
  <si>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</si>
  <si>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</si>
  <si>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</si>
  <si>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</si>
  <si>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</si>
  <si>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</si>
  <si>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</si>
  <si>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</si>
  <si>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</si>
  <si>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</si>
  <si>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</si>
  <si>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</si>
  <si>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</si>
  <si>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</si>
  <si>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</si>
  <si>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</si>
  <si>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</si>
  <si>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</si>
  <si>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</si>
  <si>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</si>
  <si>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</si>
  <si>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</si>
  <si>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</si>
  <si>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</si>
  <si>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</si>
  <si>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</si>
  <si>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</si>
  <si>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</si>
  <si>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</si>
  <si>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</si>
  <si>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</si>
  <si>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</si>
  <si>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</si>
  <si>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</si>
  <si>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</si>
  <si>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</si>
  <si>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</si>
  <si>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</si>
  <si>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</si>
  <si>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</si>
  <si>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</si>
  <si>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</si>
  <si>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</si>
  <si>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</si>
  <si>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</si>
  <si>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</si>
  <si>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</si>
  <si>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</si>
  <si>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</si>
  <si>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</si>
  <si>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</si>
  <si>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</si>
  <si>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</si>
  <si>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</si>
  <si>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</si>
  <si>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</si>
  <si>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</si>
  <si>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</si>
  <si>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</si>
  <si>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</si>
  <si>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</si>
  <si>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</si>
  <si>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</si>
  <si>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</si>
  <si>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</si>
  <si>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</si>
  <si>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</si>
  <si>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</si>
  <si>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</si>
  <si>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</si>
  <si>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</si>
  <si>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</si>
  <si>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</si>
  <si>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</si>
  <si>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</si>
  <si>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</si>
  <si>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</si>
  <si>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</si>
  <si>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</si>
  <si>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</si>
  <si>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</si>
  <si>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</si>
  <si>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</si>
  <si>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</si>
  <si>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</si>
  <si>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</si>
  <si>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</si>
  <si>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</si>
  <si>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</si>
  <si>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</si>
  <si>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</si>
  <si>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</si>
  <si>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</si>
  <si>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</si>
  <si>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</si>
  <si>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</si>
  <si>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</si>
  <si>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</si>
  <si>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</si>
  <si>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</si>
  <si>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</si>
  <si>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</si>
  <si>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</si>
  <si>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</si>
  <si>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</si>
  <si>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</si>
  <si>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</si>
  <si>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</si>
  <si>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25/12/15 - VENCIMENTO 05/01/16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</si>
</sst>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6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100212</v>
      </c>
      <c r="C7" s="9">
        <f t="shared" si="0"/>
        <v>135970</v>
      </c>
      <c r="D7" s="9">
        <f t="shared" si="0"/>
        <v>165228</v>
      </c>
      <c r="E7" s="9">
        <f t="shared" si="0"/>
        <v>87548</v>
      </c>
      <c r="F7" s="9">
        <f t="shared" si="0"/>
        <v>156166</v>
      </c>
      <c r="G7" s="9">
        <f t="shared" si="0"/>
        <v>243858</v>
      </c>
      <c r="H7" s="9">
        <f t="shared" si="0"/>
        <v>74207</v>
      </c>
      <c r="I7" s="9">
        <f t="shared" si="0"/>
        <v>15326</v>
      </c>
      <c r="J7" s="9">
        <f t="shared" si="0"/>
        <v>75673</v>
      </c>
      <c r="K7" s="9">
        <f t="shared" si="0"/>
        <v>1054188</v>
      </c>
      <c r="L7" s="52"/>
    </row>
    <row r="8" spans="1:11" ht="17.25" customHeight="1">
      <c r="A8" s="10" t="s">
        <v>101</v>
      </c>
      <c r="B8" s="11">
        <f>B9+B12+B16</f>
        <v>57846</v>
      </c>
      <c r="C8" s="11">
        <f aca="true" t="shared" si="1" ref="C8:J8">C9+C12+C16</f>
        <v>83647</v>
      </c>
      <c r="D8" s="11">
        <f t="shared" si="1"/>
        <v>96731</v>
      </c>
      <c r="E8" s="11">
        <f t="shared" si="1"/>
        <v>53187</v>
      </c>
      <c r="F8" s="11">
        <f t="shared" si="1"/>
        <v>85958</v>
      </c>
      <c r="G8" s="11">
        <f t="shared" si="1"/>
        <v>134402</v>
      </c>
      <c r="H8" s="11">
        <f t="shared" si="1"/>
        <v>45934</v>
      </c>
      <c r="I8" s="11">
        <f t="shared" si="1"/>
        <v>8133</v>
      </c>
      <c r="J8" s="11">
        <f t="shared" si="1"/>
        <v>45666</v>
      </c>
      <c r="K8" s="11">
        <f>SUM(B8:J8)</f>
        <v>611504</v>
      </c>
    </row>
    <row r="9" spans="1:11" ht="17.25" customHeight="1">
      <c r="A9" s="15" t="s">
        <v>17</v>
      </c>
      <c r="B9" s="13">
        <f>+B10+B11</f>
        <v>15835</v>
      </c>
      <c r="C9" s="13">
        <f aca="true" t="shared" si="2" ref="C9:J9">+C10+C11</f>
        <v>25234</v>
      </c>
      <c r="D9" s="13">
        <f t="shared" si="2"/>
        <v>28133</v>
      </c>
      <c r="E9" s="13">
        <f t="shared" si="2"/>
        <v>15117</v>
      </c>
      <c r="F9" s="13">
        <f t="shared" si="2"/>
        <v>20868</v>
      </c>
      <c r="G9" s="13">
        <f t="shared" si="2"/>
        <v>25773</v>
      </c>
      <c r="H9" s="13">
        <f t="shared" si="2"/>
        <v>12152</v>
      </c>
      <c r="I9" s="13">
        <f t="shared" si="2"/>
        <v>2670</v>
      </c>
      <c r="J9" s="13">
        <f t="shared" si="2"/>
        <v>13023</v>
      </c>
      <c r="K9" s="11">
        <f>SUM(B9:J9)</f>
        <v>158805</v>
      </c>
    </row>
    <row r="10" spans="1:11" ht="17.25" customHeight="1">
      <c r="A10" s="29" t="s">
        <v>18</v>
      </c>
      <c r="B10" s="13">
        <v>15835</v>
      </c>
      <c r="C10" s="13">
        <v>25234</v>
      </c>
      <c r="D10" s="13">
        <v>28133</v>
      </c>
      <c r="E10" s="13">
        <v>15117</v>
      </c>
      <c r="F10" s="13">
        <v>20868</v>
      </c>
      <c r="G10" s="13">
        <v>25773</v>
      </c>
      <c r="H10" s="13">
        <v>12152</v>
      </c>
      <c r="I10" s="13">
        <v>2670</v>
      </c>
      <c r="J10" s="13">
        <v>13023</v>
      </c>
      <c r="K10" s="11">
        <f>SUM(B10:J10)</f>
        <v>158805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36017</v>
      </c>
      <c r="C12" s="17">
        <f t="shared" si="3"/>
        <v>50174</v>
      </c>
      <c r="D12" s="17">
        <f t="shared" si="3"/>
        <v>59537</v>
      </c>
      <c r="E12" s="17">
        <f t="shared" si="3"/>
        <v>33062</v>
      </c>
      <c r="F12" s="17">
        <f t="shared" si="3"/>
        <v>55267</v>
      </c>
      <c r="G12" s="17">
        <f t="shared" si="3"/>
        <v>94472</v>
      </c>
      <c r="H12" s="17">
        <f t="shared" si="3"/>
        <v>29912</v>
      </c>
      <c r="I12" s="17">
        <f t="shared" si="3"/>
        <v>4681</v>
      </c>
      <c r="J12" s="17">
        <f t="shared" si="3"/>
        <v>28086</v>
      </c>
      <c r="K12" s="11">
        <f aca="true" t="shared" si="4" ref="K12:K27">SUM(B12:J12)</f>
        <v>391208</v>
      </c>
    </row>
    <row r="13" spans="1:13" ht="17.25" customHeight="1">
      <c r="A13" s="14" t="s">
        <v>20</v>
      </c>
      <c r="B13" s="13">
        <v>19200</v>
      </c>
      <c r="C13" s="13">
        <v>28411</v>
      </c>
      <c r="D13" s="13">
        <v>33205</v>
      </c>
      <c r="E13" s="13">
        <v>18525</v>
      </c>
      <c r="F13" s="13">
        <v>28894</v>
      </c>
      <c r="G13" s="13">
        <v>47002</v>
      </c>
      <c r="H13" s="13">
        <v>14523</v>
      </c>
      <c r="I13" s="13">
        <v>2776</v>
      </c>
      <c r="J13" s="13">
        <v>16213</v>
      </c>
      <c r="K13" s="11">
        <f t="shared" si="4"/>
        <v>208749</v>
      </c>
      <c r="L13" s="52"/>
      <c r="M13" s="53"/>
    </row>
    <row r="14" spans="1:12" ht="17.25" customHeight="1">
      <c r="A14" s="14" t="s">
        <v>21</v>
      </c>
      <c r="B14" s="13">
        <v>16178</v>
      </c>
      <c r="C14" s="13">
        <v>20777</v>
      </c>
      <c r="D14" s="13">
        <v>25272</v>
      </c>
      <c r="E14" s="13">
        <v>13911</v>
      </c>
      <c r="F14" s="13">
        <v>25448</v>
      </c>
      <c r="G14" s="13">
        <v>46203</v>
      </c>
      <c r="H14" s="13">
        <v>14814</v>
      </c>
      <c r="I14" s="13">
        <v>1813</v>
      </c>
      <c r="J14" s="13">
        <v>11436</v>
      </c>
      <c r="K14" s="11">
        <f t="shared" si="4"/>
        <v>175852</v>
      </c>
      <c r="L14" s="52"/>
    </row>
    <row r="15" spans="1:11" ht="17.25" customHeight="1">
      <c r="A15" s="14" t="s">
        <v>22</v>
      </c>
      <c r="B15" s="13">
        <v>639</v>
      </c>
      <c r="C15" s="13">
        <v>986</v>
      </c>
      <c r="D15" s="13">
        <v>1060</v>
      </c>
      <c r="E15" s="13">
        <v>626</v>
      </c>
      <c r="F15" s="13">
        <v>925</v>
      </c>
      <c r="G15" s="13">
        <v>1267</v>
      </c>
      <c r="H15" s="13">
        <v>575</v>
      </c>
      <c r="I15" s="13">
        <v>92</v>
      </c>
      <c r="J15" s="13">
        <v>437</v>
      </c>
      <c r="K15" s="11">
        <f t="shared" si="4"/>
        <v>6607</v>
      </c>
    </row>
    <row r="16" spans="1:11" ht="17.25" customHeight="1">
      <c r="A16" s="15" t="s">
        <v>97</v>
      </c>
      <c r="B16" s="13">
        <f>B17+B18+B19</f>
        <v>5994</v>
      </c>
      <c r="C16" s="13">
        <f aca="true" t="shared" si="5" ref="C16:J16">C17+C18+C19</f>
        <v>8239</v>
      </c>
      <c r="D16" s="13">
        <f t="shared" si="5"/>
        <v>9061</v>
      </c>
      <c r="E16" s="13">
        <f t="shared" si="5"/>
        <v>5008</v>
      </c>
      <c r="F16" s="13">
        <f t="shared" si="5"/>
        <v>9823</v>
      </c>
      <c r="G16" s="13">
        <f t="shared" si="5"/>
        <v>14157</v>
      </c>
      <c r="H16" s="13">
        <f t="shared" si="5"/>
        <v>3870</v>
      </c>
      <c r="I16" s="13">
        <f t="shared" si="5"/>
        <v>782</v>
      </c>
      <c r="J16" s="13">
        <f t="shared" si="5"/>
        <v>4557</v>
      </c>
      <c r="K16" s="11">
        <f t="shared" si="4"/>
        <v>61491</v>
      </c>
    </row>
    <row r="17" spans="1:11" ht="17.25" customHeight="1">
      <c r="A17" s="14" t="s">
        <v>98</v>
      </c>
      <c r="B17" s="13">
        <v>2118</v>
      </c>
      <c r="C17" s="13">
        <v>2776</v>
      </c>
      <c r="D17" s="13">
        <v>3001</v>
      </c>
      <c r="E17" s="13">
        <v>1599</v>
      </c>
      <c r="F17" s="13">
        <v>3375</v>
      </c>
      <c r="G17" s="13">
        <v>5034</v>
      </c>
      <c r="H17" s="13">
        <v>1441</v>
      </c>
      <c r="I17" s="13">
        <v>301</v>
      </c>
      <c r="J17" s="13">
        <v>1358</v>
      </c>
      <c r="K17" s="11">
        <f t="shared" si="4"/>
        <v>21003</v>
      </c>
    </row>
    <row r="18" spans="1:11" ht="17.25" customHeight="1">
      <c r="A18" s="14" t="s">
        <v>99</v>
      </c>
      <c r="B18" s="13">
        <v>706</v>
      </c>
      <c r="C18" s="13">
        <v>1018</v>
      </c>
      <c r="D18" s="13">
        <v>1386</v>
      </c>
      <c r="E18" s="13">
        <v>713</v>
      </c>
      <c r="F18" s="13">
        <v>1580</v>
      </c>
      <c r="G18" s="13">
        <v>2872</v>
      </c>
      <c r="H18" s="13">
        <v>566</v>
      </c>
      <c r="I18" s="13">
        <v>109</v>
      </c>
      <c r="J18" s="13">
        <v>710</v>
      </c>
      <c r="K18" s="11">
        <f t="shared" si="4"/>
        <v>9660</v>
      </c>
    </row>
    <row r="19" spans="1:11" ht="17.25" customHeight="1">
      <c r="A19" s="14" t="s">
        <v>100</v>
      </c>
      <c r="B19" s="13">
        <v>3170</v>
      </c>
      <c r="C19" s="13">
        <v>4445</v>
      </c>
      <c r="D19" s="13">
        <v>4674</v>
      </c>
      <c r="E19" s="13">
        <v>2696</v>
      </c>
      <c r="F19" s="13">
        <v>4868</v>
      </c>
      <c r="G19" s="13">
        <v>6251</v>
      </c>
      <c r="H19" s="13">
        <v>1863</v>
      </c>
      <c r="I19" s="13">
        <v>372</v>
      </c>
      <c r="J19" s="13">
        <v>2489</v>
      </c>
      <c r="K19" s="11">
        <f t="shared" si="4"/>
        <v>30828</v>
      </c>
    </row>
    <row r="20" spans="1:11" ht="17.25" customHeight="1">
      <c r="A20" s="16" t="s">
        <v>23</v>
      </c>
      <c r="B20" s="11">
        <f>+B21+B22+B23</f>
        <v>29599</v>
      </c>
      <c r="C20" s="11">
        <f aca="true" t="shared" si="6" ref="C20:J20">+C21+C22+C23</f>
        <v>33587</v>
      </c>
      <c r="D20" s="11">
        <f t="shared" si="6"/>
        <v>43458</v>
      </c>
      <c r="E20" s="11">
        <f t="shared" si="6"/>
        <v>22298</v>
      </c>
      <c r="F20" s="11">
        <f t="shared" si="6"/>
        <v>52430</v>
      </c>
      <c r="G20" s="11">
        <f t="shared" si="6"/>
        <v>87534</v>
      </c>
      <c r="H20" s="11">
        <f t="shared" si="6"/>
        <v>20466</v>
      </c>
      <c r="I20" s="11">
        <f t="shared" si="6"/>
        <v>4217</v>
      </c>
      <c r="J20" s="11">
        <f t="shared" si="6"/>
        <v>18416</v>
      </c>
      <c r="K20" s="11">
        <f t="shared" si="4"/>
        <v>312005</v>
      </c>
    </row>
    <row r="21" spans="1:12" ht="17.25" customHeight="1">
      <c r="A21" s="12" t="s">
        <v>24</v>
      </c>
      <c r="B21" s="13">
        <v>17617</v>
      </c>
      <c r="C21" s="13">
        <v>21641</v>
      </c>
      <c r="D21" s="13">
        <v>28014</v>
      </c>
      <c r="E21" s="13">
        <v>14368</v>
      </c>
      <c r="F21" s="13">
        <v>31294</v>
      </c>
      <c r="G21" s="13">
        <v>47617</v>
      </c>
      <c r="H21" s="13">
        <v>11633</v>
      </c>
      <c r="I21" s="13">
        <v>2883</v>
      </c>
      <c r="J21" s="13">
        <v>11798</v>
      </c>
      <c r="K21" s="11">
        <f t="shared" si="4"/>
        <v>186865</v>
      </c>
      <c r="L21" s="52"/>
    </row>
    <row r="22" spans="1:12" ht="17.25" customHeight="1">
      <c r="A22" s="12" t="s">
        <v>25</v>
      </c>
      <c r="B22" s="13">
        <v>11616</v>
      </c>
      <c r="C22" s="13">
        <v>11479</v>
      </c>
      <c r="D22" s="13">
        <v>14931</v>
      </c>
      <c r="E22" s="13">
        <v>7635</v>
      </c>
      <c r="F22" s="13">
        <v>20596</v>
      </c>
      <c r="G22" s="13">
        <v>39035</v>
      </c>
      <c r="H22" s="13">
        <v>8604</v>
      </c>
      <c r="I22" s="13">
        <v>1290</v>
      </c>
      <c r="J22" s="13">
        <v>6372</v>
      </c>
      <c r="K22" s="11">
        <f t="shared" si="4"/>
        <v>121558</v>
      </c>
      <c r="L22" s="52"/>
    </row>
    <row r="23" spans="1:11" ht="17.25" customHeight="1">
      <c r="A23" s="12" t="s">
        <v>26</v>
      </c>
      <c r="B23" s="13">
        <v>366</v>
      </c>
      <c r="C23" s="13">
        <v>467</v>
      </c>
      <c r="D23" s="13">
        <v>513</v>
      </c>
      <c r="E23" s="13">
        <v>295</v>
      </c>
      <c r="F23" s="13">
        <v>540</v>
      </c>
      <c r="G23" s="13">
        <v>882</v>
      </c>
      <c r="H23" s="13">
        <v>229</v>
      </c>
      <c r="I23" s="13">
        <v>44</v>
      </c>
      <c r="J23" s="13">
        <v>246</v>
      </c>
      <c r="K23" s="11">
        <f t="shared" si="4"/>
        <v>3582</v>
      </c>
    </row>
    <row r="24" spans="1:11" ht="17.25" customHeight="1">
      <c r="A24" s="16" t="s">
        <v>27</v>
      </c>
      <c r="B24" s="13">
        <v>12767</v>
      </c>
      <c r="C24" s="13">
        <v>18736</v>
      </c>
      <c r="D24" s="13">
        <v>25039</v>
      </c>
      <c r="E24" s="13">
        <v>12063</v>
      </c>
      <c r="F24" s="13">
        <v>17778</v>
      </c>
      <c r="G24" s="13">
        <v>21922</v>
      </c>
      <c r="H24" s="13">
        <v>7362</v>
      </c>
      <c r="I24" s="13">
        <v>2976</v>
      </c>
      <c r="J24" s="13">
        <v>11591</v>
      </c>
      <c r="K24" s="11">
        <f t="shared" si="4"/>
        <v>130234</v>
      </c>
    </row>
    <row r="25" spans="1:12" ht="17.25" customHeight="1">
      <c r="A25" s="12" t="s">
        <v>28</v>
      </c>
      <c r="B25" s="13">
        <v>8171</v>
      </c>
      <c r="C25" s="13">
        <v>11991</v>
      </c>
      <c r="D25" s="13">
        <v>16025</v>
      </c>
      <c r="E25" s="13">
        <v>7720</v>
      </c>
      <c r="F25" s="13">
        <v>11378</v>
      </c>
      <c r="G25" s="13">
        <v>14030</v>
      </c>
      <c r="H25" s="13">
        <v>4712</v>
      </c>
      <c r="I25" s="13">
        <v>1905</v>
      </c>
      <c r="J25" s="13">
        <v>7418</v>
      </c>
      <c r="K25" s="11">
        <f t="shared" si="4"/>
        <v>83350</v>
      </c>
      <c r="L25" s="52"/>
    </row>
    <row r="26" spans="1:12" ht="17.25" customHeight="1">
      <c r="A26" s="12" t="s">
        <v>29</v>
      </c>
      <c r="B26" s="13">
        <v>4596</v>
      </c>
      <c r="C26" s="13">
        <v>6745</v>
      </c>
      <c r="D26" s="13">
        <v>9014</v>
      </c>
      <c r="E26" s="13">
        <v>4343</v>
      </c>
      <c r="F26" s="13">
        <v>6400</v>
      </c>
      <c r="G26" s="13">
        <v>7892</v>
      </c>
      <c r="H26" s="13">
        <v>2650</v>
      </c>
      <c r="I26" s="13">
        <v>1071</v>
      </c>
      <c r="J26" s="13">
        <v>4173</v>
      </c>
      <c r="K26" s="11">
        <f t="shared" si="4"/>
        <v>46884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445</v>
      </c>
      <c r="I27" s="11">
        <v>0</v>
      </c>
      <c r="J27" s="11">
        <v>0</v>
      </c>
      <c r="K27" s="11">
        <f t="shared" si="4"/>
        <v>445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28481.02</v>
      </c>
      <c r="I35" s="19">
        <v>0</v>
      </c>
      <c r="J35" s="19">
        <v>0</v>
      </c>
      <c r="K35" s="23">
        <f>SUM(B35:J35)</f>
        <v>28481.02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280148.05</v>
      </c>
      <c r="C47" s="22">
        <f aca="true" t="shared" si="11" ref="C47:H47">+C48+C57</f>
        <v>427901.79</v>
      </c>
      <c r="D47" s="22">
        <f t="shared" si="11"/>
        <v>578921.96</v>
      </c>
      <c r="E47" s="22">
        <f t="shared" si="11"/>
        <v>271378.82999999996</v>
      </c>
      <c r="F47" s="22">
        <f t="shared" si="11"/>
        <v>454383.53</v>
      </c>
      <c r="G47" s="22">
        <f t="shared" si="11"/>
        <v>609061.2799999999</v>
      </c>
      <c r="H47" s="22">
        <f t="shared" si="11"/>
        <v>251455.5</v>
      </c>
      <c r="I47" s="22">
        <f>+I48+I57</f>
        <v>74307.14</v>
      </c>
      <c r="J47" s="22">
        <f>+J48+J57</f>
        <v>230513.76</v>
      </c>
      <c r="K47" s="22">
        <f>SUM(B47:J47)</f>
        <v>3178071.84</v>
      </c>
    </row>
    <row r="48" spans="1:11" ht="17.25" customHeight="1">
      <c r="A48" s="16" t="s">
        <v>115</v>
      </c>
      <c r="B48" s="23">
        <f>SUM(B49:B56)</f>
        <v>261987.26</v>
      </c>
      <c r="C48" s="23">
        <f aca="true" t="shared" si="12" ref="C48:J48">SUM(C49:C56)</f>
        <v>404971.08999999997</v>
      </c>
      <c r="D48" s="23">
        <f t="shared" si="12"/>
        <v>552587.33</v>
      </c>
      <c r="E48" s="23">
        <f t="shared" si="12"/>
        <v>249562.05</v>
      </c>
      <c r="F48" s="23">
        <f t="shared" si="12"/>
        <v>431427.30000000005</v>
      </c>
      <c r="G48" s="23">
        <f t="shared" si="12"/>
        <v>579911.1199999999</v>
      </c>
      <c r="H48" s="23">
        <f t="shared" si="12"/>
        <v>231946.46</v>
      </c>
      <c r="I48" s="23">
        <f t="shared" si="12"/>
        <v>74307.14</v>
      </c>
      <c r="J48" s="23">
        <f t="shared" si="12"/>
        <v>216825.67</v>
      </c>
      <c r="K48" s="23">
        <f aca="true" t="shared" si="13" ref="K48:K57">SUM(B48:J48)</f>
        <v>3003525.42</v>
      </c>
    </row>
    <row r="49" spans="1:11" ht="17.25" customHeight="1">
      <c r="A49" s="34" t="s">
        <v>46</v>
      </c>
      <c r="B49" s="23">
        <f aca="true" t="shared" si="14" ref="B49:H49">ROUND(B30*B7,2)</f>
        <v>258376.6</v>
      </c>
      <c r="C49" s="23">
        <f t="shared" si="14"/>
        <v>398976.77</v>
      </c>
      <c r="D49" s="23">
        <f t="shared" si="14"/>
        <v>547053.39</v>
      </c>
      <c r="E49" s="23">
        <f t="shared" si="14"/>
        <v>246517.66</v>
      </c>
      <c r="F49" s="23">
        <f t="shared" si="14"/>
        <v>426879.76</v>
      </c>
      <c r="G49" s="23">
        <f t="shared" si="14"/>
        <v>573432.09</v>
      </c>
      <c r="H49" s="23">
        <f t="shared" si="14"/>
        <v>200091.75</v>
      </c>
      <c r="I49" s="23">
        <f>ROUND(I30*I7,2)</f>
        <v>73241.42</v>
      </c>
      <c r="J49" s="23">
        <f>ROUND(J30*J7,2)</f>
        <v>214608.63</v>
      </c>
      <c r="K49" s="23">
        <f t="shared" si="13"/>
        <v>2939178.07</v>
      </c>
    </row>
    <row r="50" spans="1:11" ht="17.25" customHeight="1">
      <c r="A50" s="34" t="s">
        <v>47</v>
      </c>
      <c r="B50" s="19">
        <v>0</v>
      </c>
      <c r="C50" s="23">
        <f>ROUND(C31*C7,2)</f>
        <v>886.85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886.85</v>
      </c>
    </row>
    <row r="51" spans="1:11" ht="17.25" customHeight="1">
      <c r="A51" s="68" t="s">
        <v>108</v>
      </c>
      <c r="B51" s="69">
        <f aca="true" t="shared" si="15" ref="B51:H51">ROUND(B32*B7,2)</f>
        <v>-481.02</v>
      </c>
      <c r="C51" s="69">
        <f t="shared" si="15"/>
        <v>-666.25</v>
      </c>
      <c r="D51" s="69">
        <f t="shared" si="15"/>
        <v>-826.14</v>
      </c>
      <c r="E51" s="69">
        <f t="shared" si="15"/>
        <v>-401.01</v>
      </c>
      <c r="F51" s="69">
        <f t="shared" si="15"/>
        <v>-733.98</v>
      </c>
      <c r="G51" s="69">
        <f t="shared" si="15"/>
        <v>-951.05</v>
      </c>
      <c r="H51" s="69">
        <f t="shared" si="15"/>
        <v>-341.35</v>
      </c>
      <c r="I51" s="19">
        <v>0</v>
      </c>
      <c r="J51" s="19">
        <v>0</v>
      </c>
      <c r="K51" s="69">
        <f>SUM(B51:J51)</f>
        <v>-4400.8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28481.02</v>
      </c>
      <c r="I53" s="31">
        <f>+I35</f>
        <v>0</v>
      </c>
      <c r="J53" s="31">
        <f>+J35</f>
        <v>0</v>
      </c>
      <c r="K53" s="23">
        <f t="shared" si="13"/>
        <v>28481.02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18160.79</v>
      </c>
      <c r="C57" s="36">
        <v>22930.7</v>
      </c>
      <c r="D57" s="36">
        <v>26334.63</v>
      </c>
      <c r="E57" s="36">
        <v>21816.78</v>
      </c>
      <c r="F57" s="36">
        <v>22956.23</v>
      </c>
      <c r="G57" s="36">
        <v>29150.16</v>
      </c>
      <c r="H57" s="36">
        <v>19509.04</v>
      </c>
      <c r="I57" s="19">
        <v>0</v>
      </c>
      <c r="J57" s="36">
        <v>13688.09</v>
      </c>
      <c r="K57" s="36">
        <f t="shared" si="13"/>
        <v>174546.42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-55422.5</v>
      </c>
      <c r="C61" s="35">
        <f t="shared" si="16"/>
        <v>-88437.63</v>
      </c>
      <c r="D61" s="35">
        <f t="shared" si="16"/>
        <v>-99545.14</v>
      </c>
      <c r="E61" s="35">
        <f t="shared" si="16"/>
        <v>-55161.94</v>
      </c>
      <c r="F61" s="35">
        <f t="shared" si="16"/>
        <v>-73418.65</v>
      </c>
      <c r="G61" s="35">
        <f t="shared" si="16"/>
        <v>-90217.39</v>
      </c>
      <c r="H61" s="35">
        <f t="shared" si="16"/>
        <v>-42532</v>
      </c>
      <c r="I61" s="35">
        <f t="shared" si="16"/>
        <v>-12401.95</v>
      </c>
      <c r="J61" s="35">
        <f t="shared" si="16"/>
        <v>-49706.7</v>
      </c>
      <c r="K61" s="35">
        <f>SUM(B61:J61)</f>
        <v>-566843.9</v>
      </c>
    </row>
    <row r="62" spans="1:11" ht="18.75" customHeight="1">
      <c r="A62" s="16" t="s">
        <v>77</v>
      </c>
      <c r="B62" s="35">
        <f aca="true" t="shared" si="17" ref="B62:J62">B63+B64+B65+B66+B67+B68</f>
        <v>-55422.5</v>
      </c>
      <c r="C62" s="35">
        <f t="shared" si="17"/>
        <v>-88319</v>
      </c>
      <c r="D62" s="35">
        <f t="shared" si="17"/>
        <v>-98465.5</v>
      </c>
      <c r="E62" s="35">
        <f t="shared" si="17"/>
        <v>-52909.5</v>
      </c>
      <c r="F62" s="35">
        <f t="shared" si="17"/>
        <v>-73038</v>
      </c>
      <c r="G62" s="35">
        <f t="shared" si="17"/>
        <v>-90205.5</v>
      </c>
      <c r="H62" s="35">
        <f t="shared" si="17"/>
        <v>-42532</v>
      </c>
      <c r="I62" s="35">
        <f t="shared" si="17"/>
        <v>-9345</v>
      </c>
      <c r="J62" s="35">
        <f t="shared" si="17"/>
        <v>-45580.5</v>
      </c>
      <c r="K62" s="35">
        <f aca="true" t="shared" si="18" ref="K62:K98">SUM(B62:J62)</f>
        <v>-555817.5</v>
      </c>
    </row>
    <row r="63" spans="1:11" ht="18.75" customHeight="1">
      <c r="A63" s="12" t="s">
        <v>78</v>
      </c>
      <c r="B63" s="35">
        <f>-ROUND(B9*$D$3,2)</f>
        <v>-55422.5</v>
      </c>
      <c r="C63" s="35">
        <f aca="true" t="shared" si="19" ref="C63:J63">-ROUND(C9*$D$3,2)</f>
        <v>-88319</v>
      </c>
      <c r="D63" s="35">
        <f t="shared" si="19"/>
        <v>-98465.5</v>
      </c>
      <c r="E63" s="35">
        <f t="shared" si="19"/>
        <v>-52909.5</v>
      </c>
      <c r="F63" s="35">
        <f t="shared" si="19"/>
        <v>-73038</v>
      </c>
      <c r="G63" s="35">
        <f t="shared" si="19"/>
        <v>-90205.5</v>
      </c>
      <c r="H63" s="35">
        <f t="shared" si="19"/>
        <v>-42532</v>
      </c>
      <c r="I63" s="35">
        <f t="shared" si="19"/>
        <v>-9345</v>
      </c>
      <c r="J63" s="35">
        <f t="shared" si="19"/>
        <v>-45580.5</v>
      </c>
      <c r="K63" s="35">
        <f t="shared" si="18"/>
        <v>-555817.5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82</v>
      </c>
      <c r="B69" s="19">
        <v>0</v>
      </c>
      <c r="C69" s="35">
        <f aca="true" t="shared" si="20" ref="C69:J69">SUM(C70:C96)</f>
        <v>-118.63</v>
      </c>
      <c r="D69" s="35">
        <f t="shared" si="20"/>
        <v>-1079.64</v>
      </c>
      <c r="E69" s="35">
        <f t="shared" si="20"/>
        <v>-2252.44</v>
      </c>
      <c r="F69" s="35">
        <f t="shared" si="20"/>
        <v>-380.65</v>
      </c>
      <c r="G69" s="35">
        <f t="shared" si="20"/>
        <v>-11.89</v>
      </c>
      <c r="H69" s="19">
        <v>0</v>
      </c>
      <c r="I69" s="35">
        <f t="shared" si="20"/>
        <v>-3056.95</v>
      </c>
      <c r="J69" s="35">
        <f t="shared" si="20"/>
        <v>-4126.2</v>
      </c>
      <c r="K69" s="35">
        <f t="shared" si="18"/>
        <v>-11026.4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-118.63</v>
      </c>
      <c r="D71" s="35">
        <v>-11.89</v>
      </c>
      <c r="E71" s="19">
        <v>0</v>
      </c>
      <c r="F71" s="19">
        <v>0</v>
      </c>
      <c r="G71" s="35">
        <v>-11.89</v>
      </c>
      <c r="H71" s="19">
        <v>0</v>
      </c>
      <c r="I71" s="19">
        <v>0</v>
      </c>
      <c r="J71" s="19">
        <v>0</v>
      </c>
      <c r="K71" s="35">
        <f t="shared" si="18"/>
        <v>-142.40999999999997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61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-2252.44</v>
      </c>
      <c r="F93" s="19">
        <v>0</v>
      </c>
      <c r="G93" s="19">
        <v>0</v>
      </c>
      <c r="H93" s="19">
        <v>0</v>
      </c>
      <c r="I93" s="48">
        <v>-936.27</v>
      </c>
      <c r="J93" s="48">
        <v>-4126.2</v>
      </c>
      <c r="K93" s="48">
        <f t="shared" si="18"/>
        <v>-7314.91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>+B102+B103+B104</f>
        <v>180148.71</v>
      </c>
      <c r="C101" s="24">
        <f aca="true" t="shared" si="21" ref="C101:J101">+C102+C103+C104</f>
        <v>339464.16</v>
      </c>
      <c r="D101" s="24">
        <f t="shared" si="21"/>
        <v>479376.81999999995</v>
      </c>
      <c r="E101" s="24">
        <f t="shared" si="21"/>
        <v>205196.84</v>
      </c>
      <c r="F101" s="24">
        <f t="shared" si="21"/>
        <v>380964.88</v>
      </c>
      <c r="G101" s="24">
        <f t="shared" si="21"/>
        <v>518843.88999999984</v>
      </c>
      <c r="H101" s="24">
        <f t="shared" si="21"/>
        <v>208923.5</v>
      </c>
      <c r="I101" s="24">
        <f t="shared" si="21"/>
        <v>61905.19</v>
      </c>
      <c r="J101" s="24">
        <f t="shared" si="21"/>
        <v>180807.06</v>
      </c>
      <c r="K101" s="48">
        <f>SUM(B101:J101)</f>
        <v>2555631.05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206564.76</v>
      </c>
      <c r="C102" s="24">
        <f t="shared" si="22"/>
        <v>316533.45999999996</v>
      </c>
      <c r="D102" s="24">
        <f t="shared" si="22"/>
        <v>453042.18999999994</v>
      </c>
      <c r="E102" s="24">
        <f t="shared" si="22"/>
        <v>194400.11</v>
      </c>
      <c r="F102" s="24">
        <f t="shared" si="22"/>
        <v>358008.65</v>
      </c>
      <c r="G102" s="24">
        <f t="shared" si="22"/>
        <v>489693.72999999986</v>
      </c>
      <c r="H102" s="24">
        <f t="shared" si="22"/>
        <v>189414.46</v>
      </c>
      <c r="I102" s="24">
        <f t="shared" si="22"/>
        <v>61905.19</v>
      </c>
      <c r="J102" s="24">
        <f t="shared" si="22"/>
        <v>167118.97</v>
      </c>
      <c r="K102" s="48">
        <f>SUM(B102:J102)</f>
        <v>2436681.52</v>
      </c>
      <c r="L102" s="54"/>
    </row>
    <row r="103" spans="1:11" ht="18" customHeight="1">
      <c r="A103" s="16" t="s">
        <v>103</v>
      </c>
      <c r="B103" s="24">
        <f>IF(+B57+B99&lt;0,0,(B57+B99))</f>
        <v>18160.79</v>
      </c>
      <c r="C103" s="24">
        <f>IF(+C57+C99&lt;0,0,(C57+C99))</f>
        <v>22930.7</v>
      </c>
      <c r="D103" s="24">
        <f>IF(+D57+D99&lt;0,0,(D57+D99))</f>
        <v>26334.63</v>
      </c>
      <c r="E103" s="24">
        <f>IF(+E57+E99&lt;0,0,(E57+E99))</f>
        <v>21816.78</v>
      </c>
      <c r="F103" s="24">
        <f>IF(+F57+F99&lt;0,0,(F57+F99))</f>
        <v>22956.23</v>
      </c>
      <c r="G103" s="24">
        <f>IF(+G57+G99&lt;0,0,(G57+G99))</f>
        <v>29150.16</v>
      </c>
      <c r="H103" s="24">
        <f>IF(+H57+H99&lt;0,0,(H57+H99))</f>
        <v>19509.04</v>
      </c>
      <c r="I103" s="19">
        <f>IF(+I57+I99+I104&lt;0,0,(I57+I99+I104))</f>
        <v>0</v>
      </c>
      <c r="J103" s="24">
        <f>IF(+J57+J99&lt;0,0,(J57+J99))</f>
        <v>13688.09</v>
      </c>
      <c r="K103" s="48">
        <f>SUM(B103:J103)</f>
        <v>174546.42</v>
      </c>
    </row>
    <row r="104" spans="1:13" ht="18.75" customHeight="1">
      <c r="A104" s="16" t="s">
        <v>87</v>
      </c>
      <c r="B104" s="48">
        <v>-44576.840000000026</v>
      </c>
      <c r="C104" s="19">
        <v>0</v>
      </c>
      <c r="D104" s="19">
        <v>0</v>
      </c>
      <c r="E104" s="48">
        <v>-11020.049999999981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48">
        <f>SUM(B104:J104)</f>
        <v>-55596.89000000001</v>
      </c>
      <c r="M104" s="57"/>
    </row>
    <row r="105" spans="1:11" ht="18.75" customHeight="1">
      <c r="A105" s="16" t="s">
        <v>104</v>
      </c>
      <c r="B105" s="19"/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2555631.0700000003</v>
      </c>
      <c r="L109" s="54"/>
    </row>
    <row r="110" spans="1:11" ht="18.75" customHeight="1">
      <c r="A110" s="26" t="s">
        <v>73</v>
      </c>
      <c r="B110" s="27">
        <v>23586.04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23586.04</v>
      </c>
    </row>
    <row r="111" spans="1:11" ht="18.75" customHeight="1">
      <c r="A111" s="26" t="s">
        <v>74</v>
      </c>
      <c r="B111" s="27">
        <v>156562.67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3" ref="K111:K127">SUM(B111:J111)</f>
        <v>156562.67</v>
      </c>
    </row>
    <row r="112" spans="1:11" ht="18.75" customHeight="1">
      <c r="A112" s="26" t="s">
        <v>75</v>
      </c>
      <c r="B112" s="40">
        <v>0</v>
      </c>
      <c r="C112" s="27">
        <f>+C101</f>
        <v>339464.16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3"/>
        <v>339464.16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479376.81999999995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3"/>
        <v>479376.81999999995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205196.84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3"/>
        <v>205196.84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84434.23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3"/>
        <v>84434.23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157104.72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3"/>
        <v>157104.72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23252.12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3"/>
        <v>23252.12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116173.81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3"/>
        <v>116173.81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209100.88</v>
      </c>
      <c r="H119" s="40">
        <v>0</v>
      </c>
      <c r="I119" s="40">
        <v>0</v>
      </c>
      <c r="J119" s="40">
        <v>0</v>
      </c>
      <c r="K119" s="41">
        <f t="shared" si="23"/>
        <v>209100.88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18771.61</v>
      </c>
      <c r="H120" s="40">
        <v>0</v>
      </c>
      <c r="I120" s="40">
        <v>0</v>
      </c>
      <c r="J120" s="40">
        <v>0</v>
      </c>
      <c r="K120" s="41">
        <f t="shared" si="23"/>
        <v>18771.61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67561.75</v>
      </c>
      <c r="H121" s="40">
        <v>0</v>
      </c>
      <c r="I121" s="40">
        <v>0</v>
      </c>
      <c r="J121" s="40">
        <v>0</v>
      </c>
      <c r="K121" s="41">
        <f t="shared" si="23"/>
        <v>67561.75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71111.21</v>
      </c>
      <c r="H122" s="40">
        <v>0</v>
      </c>
      <c r="I122" s="40">
        <v>0</v>
      </c>
      <c r="J122" s="40">
        <v>0</v>
      </c>
      <c r="K122" s="41">
        <f t="shared" si="23"/>
        <v>71111.21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152298.45</v>
      </c>
      <c r="H123" s="40">
        <v>0</v>
      </c>
      <c r="I123" s="40">
        <v>0</v>
      </c>
      <c r="J123" s="40">
        <v>0</v>
      </c>
      <c r="K123" s="41">
        <f t="shared" si="23"/>
        <v>152298.45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76701.74</v>
      </c>
      <c r="I124" s="40">
        <v>0</v>
      </c>
      <c r="J124" s="40">
        <v>0</v>
      </c>
      <c r="K124" s="41">
        <f t="shared" si="23"/>
        <v>76701.74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132221.77</v>
      </c>
      <c r="I125" s="40">
        <v>0</v>
      </c>
      <c r="J125" s="40">
        <v>0</v>
      </c>
      <c r="K125" s="41">
        <f t="shared" si="23"/>
        <v>132221.77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61905.19</v>
      </c>
      <c r="J126" s="40">
        <v>0</v>
      </c>
      <c r="K126" s="41">
        <f t="shared" si="23"/>
        <v>61905.19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180807.06</v>
      </c>
      <c r="K127" s="44">
        <f t="shared" si="23"/>
        <v>180807.06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2016-01-06T12:08:59Z</dcterms:modified>
  <cp:category/>
  <cp:version/>
  <cp:contentType/>
  <cp:contentStatus/>
</cp:coreProperties>
</file>