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<sst xmlns="http://schemas.openxmlformats.org/spreadsheetml/2006/main" count="131" uniqueCount="213">
  <si>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</si>
  <si>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</si>
  <si>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</si>
  <si>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</si>
  <si>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</si>
  <si>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</si>
  <si>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</si>
  <si>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</si>
  <si>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</si>
  <si>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</si>
  <si>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</si>
  <si>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</si>
  <si>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</si>
  <si>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</si>
  <si>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</si>
  <si>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</si>
  <si>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</si>
  <si>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</si>
  <si>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</si>
  <si>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</si>
  <si>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</si>
  <si>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</si>
  <si>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</si>
  <si>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</si>
  <si>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</si>
  <si>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</si>
  <si>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</si>
  <si>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</si>
  <si>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</si>
  <si>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</si>
  <si>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</si>
  <si>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</si>
  <si>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</si>
  <si>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</si>
  <si>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</si>
  <si>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</si>
  <si>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</si>
  <si>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</si>
  <si>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</si>
  <si>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</si>
  <si>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</si>
  <si>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</si>
  <si>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</si>
  <si>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</si>
  <si>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</si>
  <si>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</si>
  <si>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</si>
  <si>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</si>
  <si>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</si>
  <si>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</si>
  <si>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</si>
  <si>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</si>
  <si>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</si>
  <si>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</si>
  <si>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</si>
  <si>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</si>
  <si>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</si>
  <si>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</si>
  <si>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</si>
  <si>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</si>
  <si>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</si>
  <si>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</si>
  <si>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</si>
  <si>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</si>
  <si>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</si>
  <si>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</si>
  <si>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</si>
  <si>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</si>
  <si>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</si>
  <si>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</si>
  <si>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</si>
  <si>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</si>
  <si>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</si>
  <si>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</si>
  <si>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</si>
  <si>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</si>
  <si>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</si>
  <si>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</si>
  <si>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</si>
  <si>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</si>
  <si>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</si>
  <si>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</si>
  <si>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</si>
  <si>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</si>
  <si>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</si>
  <si>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</si>
  <si>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</si>
  <si>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</si>
  <si>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</si>
  <si>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</si>
  <si>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</si>
  <si>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</si>
  <si>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</si>
  <si>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</si>
  <si>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</si>
  <si>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</si>
  <si>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</si>
  <si>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</si>
  <si>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</si>
  <si>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</si>
  <si>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</si>
  <si>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</si>
  <si>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</si>
  <si>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</si>
  <si>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</si>
  <si>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</si>
  <si>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</si>
  <si>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</si>
  <si>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</si>
  <si>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</si>
  <si>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</si>
  <si>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</si>
  <si>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</si>
  <si>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</si>
  <si>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</si>
  <si>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</si>
  <si>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</si>
  <si>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</si>
  <si>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</si>
  <si>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</si>
  <si>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</si>
  <si>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</si>
  <si>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</si>
  <si>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</si>
  <si>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</si>
  <si>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</si>
  <si>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</si>
  <si>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</si>
  <si>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</si>
  <si>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29/09/15 - VENCIMENTO 06/10/15</t>
  </si>
  <si>
    <t xml:space="preserve">6.3. Revisão de Remuneração pelo Transporte Coletivo </t>
  </si>
  <si>
    <t>OPERAÇÃO 30/09/15 - VENCIMENTO 07/10/15</t>
  </si>
  <si>
    <t>OPERAÇÃO 01/10/15 - VENCIMENTO 08/10/15</t>
  </si>
  <si>
    <t>OPERAÇÃO 02/10/15 - VENCIMENTO 09/10/15</t>
  </si>
  <si>
    <t>OPERAÇÃO 03/10/15 - VENCIMENTO 09/10/15</t>
  </si>
  <si>
    <t>OPERAÇÃO 04/10/15 - VENCIMENTO 09/10/15</t>
  </si>
  <si>
    <t>OPERAÇÃO 05/10/15 - VENCIMENTO 13/10/15</t>
  </si>
  <si>
    <t>OPERAÇÃO 06/10/15 - VENCIMENTO 14/10/15</t>
  </si>
  <si>
    <t>OPERAÇÃO 07/10/15 - VENCIMENTO 15/10/15</t>
  </si>
  <si>
    <t>OPERAÇÃO 08/10/15 - VENCIMENTO 16/10/15</t>
  </si>
  <si>
    <t>OPERAÇÃO 09/10/15 - VENCIMENTO 19/10/15</t>
  </si>
  <si>
    <t>OPERAÇÃO 10/10/15 - VENCIMENTO 19/10/15</t>
  </si>
  <si>
    <t>OPERAÇÃO 11/10/15 - VENCIMENTO 19/10/15</t>
  </si>
  <si>
    <t>OPERAÇÃO 12/10/15 - VENCIMENTO 19/10/15</t>
  </si>
  <si>
    <t>OPERAÇÃO 13/10/15 - VENCIMENTO 20/10/15</t>
  </si>
  <si>
    <t>OPERAÇÃO 14/10/15 - VENCIMENTO 21/10/15</t>
  </si>
  <si>
    <t>OPERAÇÃO 15/10/15 - VENCIMENTO 22/10/15</t>
  </si>
  <si>
    <t>OPERAÇÃO 16/10/15 - VENCIMENTO 23/10/15</t>
  </si>
  <si>
    <t>OPERAÇÃO 17/10/15 - VENCIMENTO 23/10/15</t>
  </si>
  <si>
    <t>OPERAÇÃO 18/10/15 - VENCIMENTO 23/10/15</t>
  </si>
  <si>
    <t>OPERAÇÃO 19/10/15 - VENCIMENTO 26/10/15</t>
  </si>
  <si>
    <t>OPERAÇÃO 20/10/15 - VENCIMENTO 27/10/15</t>
  </si>
  <si>
    <t>OPERAÇÃO 21/10/15 - VENCIMENTO 28/10/15</t>
  </si>
  <si>
    <t>OPERAÇÃO 22/10/15 - VENCIMENTO 29/10/15</t>
  </si>
  <si>
    <t>OPERAÇÃO 23/10/15 - VENCIMENTO 30/10/15</t>
  </si>
  <si>
    <t>OPERAÇÃO 24/10/15 - VENCIMENTO 30/10/15</t>
  </si>
  <si>
    <t>OPERAÇÃO 25/10/15 - VENCIMENTO 30/10/15</t>
  </si>
  <si>
    <t>OPERAÇÃO 26/10/15 - VENCIMENTO 03/11/15</t>
  </si>
  <si>
    <t>OPERAÇÃO 27/10/15 - VENCIMENTO 04/11/15</t>
  </si>
  <si>
    <t>OPERAÇÃO 28/10/15 - VENCIMENTO 05/11/15</t>
  </si>
  <si>
    <t>OPERAÇÃO 29/10/15 - VENCIMENTO 06/11/15</t>
  </si>
  <si>
    <t>OPERAÇÃO 30/10/15 - VENCIMENTO 09/11/15</t>
  </si>
  <si>
    <t>OPERAÇÃO 31/10/15 - VENCIMENTO 09/11/15</t>
  </si>
  <si>
    <t>OPERAÇÃO 01/11/15 - VENCIMENTO 09/11/15</t>
  </si>
  <si>
    <t>OPERAÇÃO 02/11/15 - VENCIMENTO 09/11/15</t>
  </si>
  <si>
    <t>OPERAÇÃO 03/11/15 - VENCIMENTO 10/11/15</t>
  </si>
  <si>
    <t>OPERAÇÃO 04/11/15 - VENCIMENTO 11/11/15</t>
  </si>
  <si>
    <t>OPERAÇÃO 05/11/15 - VENCIMENTO 12/11/15</t>
  </si>
  <si>
    <t>OPERAÇÃO 06/11/15 - VENCIMENTO 13/11/15</t>
  </si>
  <si>
    <t>OPERAÇÃO 07/11/15 - VENCIMENTO 13/11/15</t>
  </si>
  <si>
    <t>OPERAÇÃO 08/11/15 - VENCIMENTO 13/11/15</t>
  </si>
  <si>
    <t>OPERAÇÃO 09/11/15 - VENCIMENTO 16/11/15</t>
  </si>
  <si>
    <t>OPERAÇÃO 10/11/15 - VENCIMENTO 17/11/15</t>
  </si>
  <si>
    <t>OPERAÇÃO 11/11/15 - VENCIMENTO 18/11/15</t>
  </si>
  <si>
    <t>OPERAÇÃO 12/11/15 - VENCIMENTO 19/11/15</t>
  </si>
  <si>
    <t>OPERAÇÃO 13/11/15 - VENCIMENTO 23/11/15</t>
  </si>
  <si>
    <t>OPERAÇÃO 14/11/15 - VENCIMENTO 23/11/15</t>
  </si>
  <si>
    <t>OPERAÇÃO 15/11/15 - VENCIMENTO 23/11/15</t>
  </si>
  <si>
    <t>OPERAÇÃO 16/11/15 - VENCIMENTO 24/11/15</t>
  </si>
  <si>
    <t>OPERAÇÃO 17/11/15 - VENCIMENTO 25/11/15</t>
  </si>
  <si>
    <t>OPERAÇÃO 18/11/15 - VENCIMENTO 26/11/15</t>
  </si>
  <si>
    <t>OPERAÇÃO 19/11/15 - VENCIMENTO 27/11/15</t>
  </si>
  <si>
    <t>OPERAÇÃO 20/11/15 - VENCIMENTO 27/11/15</t>
  </si>
  <si>
    <t>OPERAÇÃO 21/11/15 - VENCIMENTO 27/11/15</t>
  </si>
  <si>
    <t>OPERAÇÃO 22/11/15 - VENCIMENTO 27/11/15</t>
  </si>
  <si>
    <t>OPERAÇÃO 23/11/15 - VENCIMENTO 30/11/15</t>
  </si>
  <si>
    <t>OPERAÇÃO 24/11/15 - VENCIMENTO 01/12/15</t>
  </si>
  <si>
    <t>OPERAÇÃO 25/11/15 - VENCIMENTO 02/12/15</t>
  </si>
  <si>
    <t>OPERAÇÃO 26/11/15 - VENCIMENTO 03/12/15</t>
  </si>
  <si>
    <t>OPERAÇÃO 27/11/15 - VENCIMENTO 04/12/15</t>
  </si>
  <si>
    <t>OPERAÇÃO 28/11/15 - VENCIMENTO 04/12/15</t>
  </si>
  <si>
    <t>OPERAÇÃO 29/11/15 - VENCIMENTO 04/12/15</t>
  </si>
  <si>
    <t>OPERAÇÃO 30/11/15 - VENCIMENTO 07/12/15</t>
  </si>
  <si>
    <t>OPERAÇÃO 01/12/15 - VENCIMENTO 08/12/15</t>
  </si>
  <si>
    <t>OPERAÇÃO 02/12/15 - VENCIMENTO 09/12/15</t>
  </si>
  <si>
    <t>OPERAÇÃO 03/12/15 - VENCIMENTO 10/12/15</t>
  </si>
  <si>
    <t>OPERAÇÃO 07/12/15 - VENCIMENTO 14/12/15</t>
  </si>
  <si>
    <t>OPERAÇÃO 04/12/15 - VENCIMENTO 11/12/15</t>
  </si>
  <si>
    <t>OPERAÇÃO 05/12/15 - VENCIMENTO 11/12/15</t>
  </si>
  <si>
    <t>OPERAÇÃO 06/12/15 - VENCIMENTO 11/12/15</t>
  </si>
  <si>
    <t>OPERAÇÃO 08/12/15 - VENCIMENTO 15/12/15</t>
  </si>
  <si>
    <t>OPERAÇÃO 09/12/15 - VENCIMENTO 16/12/15</t>
  </si>
  <si>
    <t>OPERAÇÃO 10/12/15 - VENCIMENTO 17/12/15</t>
  </si>
  <si>
    <t>OPERAÇÃO 11/12/15 - VENCIMENTO 18/12/15</t>
  </si>
  <si>
    <t>OPERAÇÃO 12/12/15 - VENCIMENTO 18/12/15</t>
  </si>
  <si>
    <t>OPERAÇÃO 13/12/15 - VENCIMENTO 18/12/15</t>
  </si>
  <si>
    <t>OPERAÇÃO 14/12/15 - VENCIMENTO 21/12/15</t>
  </si>
  <si>
    <t>OPERAÇÃO 15/12/15 - VENCIMENTO 22/12/15</t>
  </si>
  <si>
    <t>OPERAÇÃO 16/12/15 - VENCIMENTO 23/12/15</t>
  </si>
  <si>
    <t>OPERAÇÃO 17/12/15 - VENCIMENTO 24/12/15</t>
  </si>
  <si>
    <t>OPERAÇÃO 18/12/15 - VENCIMENTO 28/12/15</t>
  </si>
  <si>
    <t>OPERAÇÃO 19/12/15 - VENCIMENTO 28/12/15</t>
  </si>
  <si>
    <t>OPERAÇÃO 20/12/15 - VENCIMENTO 28/12/15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</si>
</sst>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B36">
      <selection activeCell="K56" sqref="K56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212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630793</v>
      </c>
      <c r="C7" s="9">
        <f t="shared" si="0"/>
        <v>806527</v>
      </c>
      <c r="D7" s="9">
        <f t="shared" si="0"/>
        <v>832305</v>
      </c>
      <c r="E7" s="9">
        <f t="shared" si="0"/>
        <v>562473</v>
      </c>
      <c r="F7" s="9">
        <f t="shared" si="0"/>
        <v>762384</v>
      </c>
      <c r="G7" s="9">
        <f t="shared" si="0"/>
        <v>1265078</v>
      </c>
      <c r="H7" s="9">
        <f t="shared" si="0"/>
        <v>590670</v>
      </c>
      <c r="I7" s="9">
        <f t="shared" si="0"/>
        <v>130768</v>
      </c>
      <c r="J7" s="9">
        <f t="shared" si="0"/>
        <v>319837</v>
      </c>
      <c r="K7" s="9">
        <f t="shared" si="0"/>
        <v>5900835</v>
      </c>
      <c r="L7" s="52"/>
    </row>
    <row r="8" spans="1:11" ht="17.25" customHeight="1">
      <c r="A8" s="10" t="s">
        <v>101</v>
      </c>
      <c r="B8" s="11">
        <f>B9+B12+B16</f>
        <v>386415</v>
      </c>
      <c r="C8" s="11">
        <f aca="true" t="shared" si="1" ref="C8:J8">C9+C12+C16</f>
        <v>509490</v>
      </c>
      <c r="D8" s="11">
        <f t="shared" si="1"/>
        <v>495117</v>
      </c>
      <c r="E8" s="11">
        <f t="shared" si="1"/>
        <v>348561</v>
      </c>
      <c r="F8" s="11">
        <f t="shared" si="1"/>
        <v>452751</v>
      </c>
      <c r="G8" s="11">
        <f t="shared" si="1"/>
        <v>733075</v>
      </c>
      <c r="H8" s="11">
        <f t="shared" si="1"/>
        <v>378501</v>
      </c>
      <c r="I8" s="11">
        <f t="shared" si="1"/>
        <v>73836</v>
      </c>
      <c r="J8" s="11">
        <f t="shared" si="1"/>
        <v>191032</v>
      </c>
      <c r="K8" s="11">
        <f>SUM(B8:J8)</f>
        <v>3568778</v>
      </c>
    </row>
    <row r="9" spans="1:11" ht="17.25" customHeight="1">
      <c r="A9" s="15" t="s">
        <v>17</v>
      </c>
      <c r="B9" s="13">
        <f>+B10+B11</f>
        <v>40627</v>
      </c>
      <c r="C9" s="13">
        <f aca="true" t="shared" si="2" ref="C9:J9">+C10+C11</f>
        <v>58852</v>
      </c>
      <c r="D9" s="13">
        <f t="shared" si="2"/>
        <v>49504</v>
      </c>
      <c r="E9" s="13">
        <f t="shared" si="2"/>
        <v>38645</v>
      </c>
      <c r="F9" s="13">
        <f t="shared" si="2"/>
        <v>44605</v>
      </c>
      <c r="G9" s="13">
        <f t="shared" si="2"/>
        <v>57586</v>
      </c>
      <c r="H9" s="13">
        <f t="shared" si="2"/>
        <v>53105</v>
      </c>
      <c r="I9" s="13">
        <f t="shared" si="2"/>
        <v>9548</v>
      </c>
      <c r="J9" s="13">
        <f t="shared" si="2"/>
        <v>17038</v>
      </c>
      <c r="K9" s="11">
        <f>SUM(B9:J9)</f>
        <v>369510</v>
      </c>
    </row>
    <row r="10" spans="1:11" ht="17.25" customHeight="1">
      <c r="A10" s="29" t="s">
        <v>18</v>
      </c>
      <c r="B10" s="13">
        <v>28629</v>
      </c>
      <c r="C10" s="13">
        <v>45982</v>
      </c>
      <c r="D10" s="13">
        <v>44320</v>
      </c>
      <c r="E10" s="13">
        <v>25245</v>
      </c>
      <c r="F10" s="13">
        <v>32248</v>
      </c>
      <c r="G10" s="13">
        <v>38089</v>
      </c>
      <c r="H10" s="13">
        <v>23701</v>
      </c>
      <c r="I10" s="13">
        <v>5444</v>
      </c>
      <c r="J10" s="13">
        <v>17522</v>
      </c>
      <c r="K10" s="11">
        <f>SUM(B10:J10)</f>
        <v>369510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259418</v>
      </c>
      <c r="C12" s="17">
        <f t="shared" si="3"/>
        <v>339993</v>
      </c>
      <c r="D12" s="17">
        <f t="shared" si="3"/>
        <v>336797</v>
      </c>
      <c r="E12" s="17">
        <f t="shared" si="3"/>
        <v>240278</v>
      </c>
      <c r="F12" s="17">
        <f t="shared" si="3"/>
        <v>312047</v>
      </c>
      <c r="G12" s="17">
        <f t="shared" si="3"/>
        <v>527905</v>
      </c>
      <c r="H12" s="17">
        <f t="shared" si="3"/>
        <v>256509</v>
      </c>
      <c r="I12" s="17">
        <f t="shared" si="3"/>
        <v>47634</v>
      </c>
      <c r="J12" s="17">
        <f t="shared" si="3"/>
        <v>128910</v>
      </c>
      <c r="K12" s="11">
        <f aca="true" t="shared" si="4" ref="K12:K27">SUM(B12:J12)</f>
        <v>2449491</v>
      </c>
    </row>
    <row r="13" spans="1:13" ht="17.25" customHeight="1">
      <c r="A13" s="14" t="s">
        <v>20</v>
      </c>
      <c r="B13" s="13">
        <v>40831</v>
      </c>
      <c r="C13" s="13">
        <v>59111</v>
      </c>
      <c r="D13" s="13">
        <v>63710</v>
      </c>
      <c r="E13" s="13">
        <v>35468</v>
      </c>
      <c r="F13" s="13">
        <v>50389</v>
      </c>
      <c r="G13" s="13">
        <v>83171</v>
      </c>
      <c r="H13" s="13">
        <v>30635</v>
      </c>
      <c r="I13" s="13">
        <v>6455</v>
      </c>
      <c r="J13" s="13">
        <v>27998</v>
      </c>
      <c r="K13" s="11">
        <f t="shared" si="4"/>
        <v>1239648</v>
      </c>
      <c r="L13" s="52"/>
      <c r="M13" s="53"/>
    </row>
    <row r="14" spans="1:12" ht="17.25" customHeight="1">
      <c r="A14" s="14" t="s">
        <v>21</v>
      </c>
      <c r="B14" s="13">
        <v>37729</v>
      </c>
      <c r="C14" s="13">
        <v>47354</v>
      </c>
      <c r="D14" s="13">
        <v>51911</v>
      </c>
      <c r="E14" s="13">
        <v>28438</v>
      </c>
      <c r="F14" s="13">
        <v>48747</v>
      </c>
      <c r="G14" s="13">
        <v>89550</v>
      </c>
      <c r="H14" s="13">
        <v>32872</v>
      </c>
      <c r="I14" s="13">
        <v>4202</v>
      </c>
      <c r="J14" s="13">
        <v>21879</v>
      </c>
      <c r="K14" s="11">
        <f t="shared" si="4"/>
        <v>1073332</v>
      </c>
      <c r="L14" s="52"/>
    </row>
    <row r="15" spans="1:11" ht="17.25" customHeight="1">
      <c r="A15" s="14" t="s">
        <v>22</v>
      </c>
      <c r="B15" s="13">
        <v>2137</v>
      </c>
      <c r="C15" s="13">
        <v>3102</v>
      </c>
      <c r="D15" s="13">
        <v>2858</v>
      </c>
      <c r="E15" s="13">
        <v>1902</v>
      </c>
      <c r="F15" s="13">
        <v>2279</v>
      </c>
      <c r="G15" s="13">
        <v>3270</v>
      </c>
      <c r="H15" s="13">
        <v>2294</v>
      </c>
      <c r="I15" s="13">
        <v>324</v>
      </c>
      <c r="J15" s="13">
        <v>1113</v>
      </c>
      <c r="K15" s="11">
        <f t="shared" si="4"/>
        <v>136511</v>
      </c>
    </row>
    <row r="16" spans="1:11" ht="17.25" customHeight="1">
      <c r="A16" s="15" t="s">
        <v>97</v>
      </c>
      <c r="B16" s="13">
        <f>B17+B18+B19</f>
        <v>86370</v>
      </c>
      <c r="C16" s="13">
        <f aca="true" t="shared" si="5" ref="C16:J16">C17+C18+C19</f>
        <v>110645</v>
      </c>
      <c r="D16" s="13">
        <f t="shared" si="5"/>
        <v>108816</v>
      </c>
      <c r="E16" s="13">
        <f t="shared" si="5"/>
        <v>69638</v>
      </c>
      <c r="F16" s="13">
        <f t="shared" si="5"/>
        <v>96099</v>
      </c>
      <c r="G16" s="13">
        <f t="shared" si="5"/>
        <v>147584</v>
      </c>
      <c r="H16" s="13">
        <f t="shared" si="5"/>
        <v>68887</v>
      </c>
      <c r="I16" s="13">
        <f t="shared" si="5"/>
        <v>16654</v>
      </c>
      <c r="J16" s="13">
        <f t="shared" si="5"/>
        <v>45084</v>
      </c>
      <c r="K16" s="11">
        <f t="shared" si="4"/>
        <v>749777</v>
      </c>
    </row>
    <row r="17" spans="1:11" ht="17.25" customHeight="1">
      <c r="A17" s="14" t="s">
        <v>98</v>
      </c>
      <c r="B17" s="13">
        <v>4435</v>
      </c>
      <c r="C17" s="13">
        <v>5777</v>
      </c>
      <c r="D17" s="13">
        <v>6069</v>
      </c>
      <c r="E17" s="13">
        <v>3223</v>
      </c>
      <c r="F17" s="13">
        <v>6109</v>
      </c>
      <c r="G17" s="13">
        <v>9369</v>
      </c>
      <c r="H17" s="13">
        <v>3118</v>
      </c>
      <c r="I17" s="13">
        <v>701</v>
      </c>
      <c r="J17" s="13">
        <v>2480</v>
      </c>
      <c r="K17" s="11">
        <f t="shared" si="4"/>
        <v>121027</v>
      </c>
    </row>
    <row r="18" spans="1:11" ht="17.25" customHeight="1">
      <c r="A18" s="14" t="s">
        <v>99</v>
      </c>
      <c r="B18" s="13">
        <v>1808</v>
      </c>
      <c r="C18" s="13">
        <v>2032</v>
      </c>
      <c r="D18" s="13">
        <v>2502</v>
      </c>
      <c r="E18" s="13">
        <v>1417</v>
      </c>
      <c r="F18" s="13">
        <v>2824</v>
      </c>
      <c r="G18" s="13">
        <v>5543</v>
      </c>
      <c r="H18" s="13">
        <v>1248</v>
      </c>
      <c r="I18" s="13">
        <v>217</v>
      </c>
      <c r="J18" s="13">
        <v>1177</v>
      </c>
      <c r="K18" s="11">
        <f t="shared" si="4"/>
        <v>38621</v>
      </c>
    </row>
    <row r="19" spans="1:11" ht="17.25" customHeight="1">
      <c r="A19" s="14" t="s">
        <v>100</v>
      </c>
      <c r="B19" s="13">
        <v>13455</v>
      </c>
      <c r="C19" s="13">
        <v>18178</v>
      </c>
      <c r="D19" s="13">
        <v>16794</v>
      </c>
      <c r="E19" s="13">
        <v>9700</v>
      </c>
      <c r="F19" s="13">
        <v>16122</v>
      </c>
      <c r="G19" s="13">
        <v>22130</v>
      </c>
      <c r="H19" s="13">
        <v>8200</v>
      </c>
      <c r="I19" s="13">
        <v>1608</v>
      </c>
      <c r="J19" s="13">
        <v>7855</v>
      </c>
      <c r="K19" s="11">
        <f t="shared" si="4"/>
        <v>590129</v>
      </c>
    </row>
    <row r="20" spans="1:11" ht="17.25" customHeight="1">
      <c r="A20" s="16" t="s">
        <v>23</v>
      </c>
      <c r="B20" s="11">
        <f>+B21+B22+B23</f>
        <v>185159</v>
      </c>
      <c r="C20" s="11">
        <f aca="true" t="shared" si="6" ref="C20:J20">+C21+C22+C23</f>
        <v>205988</v>
      </c>
      <c r="D20" s="11">
        <f t="shared" si="6"/>
        <v>234514</v>
      </c>
      <c r="E20" s="11">
        <f t="shared" si="6"/>
        <v>150339</v>
      </c>
      <c r="F20" s="11">
        <f t="shared" si="6"/>
        <v>233261</v>
      </c>
      <c r="G20" s="11">
        <f t="shared" si="6"/>
        <v>435773</v>
      </c>
      <c r="H20" s="11">
        <f t="shared" si="6"/>
        <v>155626</v>
      </c>
      <c r="I20" s="11">
        <f t="shared" si="6"/>
        <v>37572</v>
      </c>
      <c r="J20" s="11">
        <f t="shared" si="6"/>
        <v>84482</v>
      </c>
      <c r="K20" s="11">
        <f t="shared" si="4"/>
        <v>1722714</v>
      </c>
    </row>
    <row r="21" spans="1:12" ht="17.25" customHeight="1">
      <c r="A21" s="12" t="s">
        <v>24</v>
      </c>
      <c r="B21" s="13">
        <v>36587</v>
      </c>
      <c r="C21" s="13">
        <v>44342</v>
      </c>
      <c r="D21" s="13">
        <v>56052</v>
      </c>
      <c r="E21" s="13">
        <v>27668</v>
      </c>
      <c r="F21" s="13">
        <v>53443</v>
      </c>
      <c r="G21" s="13">
        <v>82450</v>
      </c>
      <c r="H21" s="13">
        <v>23817</v>
      </c>
      <c r="I21" s="13">
        <v>6178</v>
      </c>
      <c r="J21" s="13">
        <v>21052</v>
      </c>
      <c r="K21" s="11">
        <f t="shared" si="4"/>
        <v>995304</v>
      </c>
      <c r="L21" s="52"/>
    </row>
    <row r="22" spans="1:12" ht="17.25" customHeight="1">
      <c r="A22" s="12" t="s">
        <v>25</v>
      </c>
      <c r="B22" s="13">
        <v>25201</v>
      </c>
      <c r="C22" s="13">
        <v>24955</v>
      </c>
      <c r="D22" s="13">
        <v>30074</v>
      </c>
      <c r="E22" s="13">
        <v>15402</v>
      </c>
      <c r="F22" s="13">
        <v>36107</v>
      </c>
      <c r="G22" s="13">
        <v>73538</v>
      </c>
      <c r="H22" s="13">
        <v>16957</v>
      </c>
      <c r="I22" s="13">
        <v>2730</v>
      </c>
      <c r="J22" s="13">
        <v>12143</v>
      </c>
      <c r="K22" s="11">
        <f t="shared" si="4"/>
        <v>667015</v>
      </c>
      <c r="L22" s="52"/>
    </row>
    <row r="23" spans="1:11" ht="17.25" customHeight="1">
      <c r="A23" s="12" t="s">
        <v>26</v>
      </c>
      <c r="B23" s="13">
        <v>1099</v>
      </c>
      <c r="C23" s="13">
        <v>1394</v>
      </c>
      <c r="D23" s="13">
        <v>1361</v>
      </c>
      <c r="E23" s="13">
        <v>715</v>
      </c>
      <c r="F23" s="13">
        <v>1138</v>
      </c>
      <c r="G23" s="13">
        <v>2089</v>
      </c>
      <c r="H23" s="13">
        <v>795</v>
      </c>
      <c r="I23" s="13">
        <v>163</v>
      </c>
      <c r="J23" s="13">
        <v>475</v>
      </c>
      <c r="K23" s="11">
        <f t="shared" si="4"/>
        <v>60395</v>
      </c>
    </row>
    <row r="24" spans="1:11" ht="17.25" customHeight="1">
      <c r="A24" s="16" t="s">
        <v>27</v>
      </c>
      <c r="B24" s="13">
        <v>24638</v>
      </c>
      <c r="C24" s="13">
        <v>36871</v>
      </c>
      <c r="D24" s="13">
        <v>43243</v>
      </c>
      <c r="E24" s="13">
        <v>22540</v>
      </c>
      <c r="F24" s="13">
        <v>30961</v>
      </c>
      <c r="G24" s="13">
        <v>37098</v>
      </c>
      <c r="H24" s="13">
        <v>14039</v>
      </c>
      <c r="I24" s="13">
        <v>6049</v>
      </c>
      <c r="J24" s="13">
        <v>19496</v>
      </c>
      <c r="K24" s="11">
        <f t="shared" si="4"/>
        <v>600585</v>
      </c>
    </row>
    <row r="25" spans="1:12" ht="17.25" customHeight="1">
      <c r="A25" s="12" t="s">
        <v>28</v>
      </c>
      <c r="B25" s="13">
        <v>15768</v>
      </c>
      <c r="C25" s="13">
        <v>23597</v>
      </c>
      <c r="D25" s="13">
        <v>27676</v>
      </c>
      <c r="E25" s="13">
        <v>14426</v>
      </c>
      <c r="F25" s="13">
        <v>19815</v>
      </c>
      <c r="G25" s="13">
        <v>23743</v>
      </c>
      <c r="H25" s="13">
        <v>8985</v>
      </c>
      <c r="I25" s="13">
        <v>3871</v>
      </c>
      <c r="J25" s="13">
        <v>12477</v>
      </c>
      <c r="K25" s="11">
        <f t="shared" si="4"/>
        <v>384373</v>
      </c>
      <c r="L25" s="52"/>
    </row>
    <row r="26" spans="1:12" ht="17.25" customHeight="1">
      <c r="A26" s="12" t="s">
        <v>29</v>
      </c>
      <c r="B26" s="13">
        <v>8870</v>
      </c>
      <c r="C26" s="13">
        <v>13274</v>
      </c>
      <c r="D26" s="13">
        <v>15567</v>
      </c>
      <c r="E26" s="13">
        <v>8114</v>
      </c>
      <c r="F26" s="13">
        <v>11146</v>
      </c>
      <c r="G26" s="13">
        <v>13355</v>
      </c>
      <c r="H26" s="13">
        <v>5054</v>
      </c>
      <c r="I26" s="13">
        <v>2178</v>
      </c>
      <c r="J26" s="13">
        <v>7019</v>
      </c>
      <c r="K26" s="11">
        <f t="shared" si="4"/>
        <v>216212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775</v>
      </c>
      <c r="I27" s="11">
        <v>0</v>
      </c>
      <c r="J27" s="11">
        <v>0</v>
      </c>
      <c r="K27" s="11">
        <f t="shared" si="4"/>
        <v>8758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27591.21</v>
      </c>
      <c r="I35" s="19">
        <v>0</v>
      </c>
      <c r="J35" s="19">
        <v>0</v>
      </c>
      <c r="K35" s="23">
        <f>SUM(B35:J35)</f>
        <v>7055.13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1644748.7</v>
      </c>
      <c r="C47" s="22">
        <f aca="true" t="shared" si="11" ref="C47:H47">+C48+C57</f>
        <v>2395700.1700000004</v>
      </c>
      <c r="D47" s="22">
        <f t="shared" si="11"/>
        <v>2783122.7</v>
      </c>
      <c r="E47" s="22">
        <f t="shared" si="11"/>
        <v>1605571.96</v>
      </c>
      <c r="F47" s="22">
        <f t="shared" si="11"/>
        <v>2107500.42</v>
      </c>
      <c r="G47" s="22">
        <f t="shared" si="11"/>
        <v>3004958.7600000002</v>
      </c>
      <c r="H47" s="22">
        <f t="shared" si="11"/>
        <v>1619337.76</v>
      </c>
      <c r="I47" s="22">
        <f>+I48+I57</f>
        <v>625992.9199999999</v>
      </c>
      <c r="J47" s="22">
        <f>+J48+J57</f>
        <v>922185.84</v>
      </c>
      <c r="K47" s="22">
        <f>SUM(B47:J47)</f>
        <v>16709119.23</v>
      </c>
    </row>
    <row r="48" spans="1:11" ht="17.25" customHeight="1">
      <c r="A48" s="16" t="s">
        <v>115</v>
      </c>
      <c r="B48" s="23">
        <f>SUM(B49:B56)</f>
        <v>1627437.46</v>
      </c>
      <c r="C48" s="23">
        <f aca="true" t="shared" si="12" ref="C48:J48">SUM(C49:C56)</f>
        <v>2373674.4100000006</v>
      </c>
      <c r="D48" s="23">
        <f t="shared" si="12"/>
        <v>2757877.1700000004</v>
      </c>
      <c r="E48" s="23">
        <f t="shared" si="12"/>
        <v>1584680.49</v>
      </c>
      <c r="F48" s="23">
        <f t="shared" si="12"/>
        <v>2085674.98</v>
      </c>
      <c r="G48" s="23">
        <f t="shared" si="12"/>
        <v>2977327.2</v>
      </c>
      <c r="H48" s="23">
        <f t="shared" si="12"/>
        <v>1600735.68</v>
      </c>
      <c r="I48" s="23">
        <f t="shared" si="12"/>
        <v>625992.9199999999</v>
      </c>
      <c r="J48" s="23">
        <f t="shared" si="12"/>
        <v>909274.77</v>
      </c>
      <c r="K48" s="23">
        <f aca="true" t="shared" si="13" ref="K48:K57">SUM(B48:J48)</f>
        <v>16542675.08</v>
      </c>
    </row>
    <row r="49" spans="1:11" ht="17.25" customHeight="1">
      <c r="A49" s="34" t="s">
        <v>46</v>
      </c>
      <c r="B49" s="23">
        <f aca="true" t="shared" si="14" ref="B49:H49">ROUND(B30*B7,2)</f>
        <v>1626373.59</v>
      </c>
      <c r="C49" s="23">
        <f t="shared" si="14"/>
        <v>2366592.18</v>
      </c>
      <c r="D49" s="23">
        <f t="shared" si="14"/>
        <v>2755678.62</v>
      </c>
      <c r="E49" s="23">
        <f t="shared" si="14"/>
        <v>1583811.47</v>
      </c>
      <c r="F49" s="23">
        <f t="shared" si="14"/>
        <v>2083976.66</v>
      </c>
      <c r="G49" s="23">
        <f t="shared" si="14"/>
        <v>2974830.92</v>
      </c>
      <c r="H49" s="23">
        <f t="shared" si="14"/>
        <v>1592682.59</v>
      </c>
      <c r="I49" s="23">
        <f>ROUND(I30*I7,2)</f>
        <v>624927.2</v>
      </c>
      <c r="J49" s="23">
        <f>ROUND(J30*J7,2)</f>
        <v>907057.73</v>
      </c>
      <c r="K49" s="23">
        <f t="shared" si="13"/>
        <v>16515930.959999999</v>
      </c>
    </row>
    <row r="50" spans="1:11" ht="17.25" customHeight="1">
      <c r="A50" s="34" t="s">
        <v>47</v>
      </c>
      <c r="B50" s="19">
        <v>0</v>
      </c>
      <c r="C50" s="23">
        <f>ROUND(C31*C7,2)</f>
        <v>5260.49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5260.49</v>
      </c>
    </row>
    <row r="51" spans="1:11" ht="17.25" customHeight="1">
      <c r="A51" s="68" t="s">
        <v>108</v>
      </c>
      <c r="B51" s="69">
        <f aca="true" t="shared" si="15" ref="B51:H51">ROUND(B32*B7,2)</f>
        <v>-3027.81</v>
      </c>
      <c r="C51" s="69">
        <f t="shared" si="15"/>
        <v>-3951.98</v>
      </c>
      <c r="D51" s="69">
        <f t="shared" si="15"/>
        <v>-4161.53</v>
      </c>
      <c r="E51" s="69">
        <f t="shared" si="15"/>
        <v>-2576.38</v>
      </c>
      <c r="F51" s="69">
        <f t="shared" si="15"/>
        <v>-3583.2</v>
      </c>
      <c r="G51" s="69">
        <f t="shared" si="15"/>
        <v>-4933.8</v>
      </c>
      <c r="H51" s="69">
        <f t="shared" si="15"/>
        <v>-2717.08</v>
      </c>
      <c r="I51" s="19">
        <v>0</v>
      </c>
      <c r="J51" s="19">
        <v>0</v>
      </c>
      <c r="K51" s="69">
        <f>SUM(B51:J51)</f>
        <v>-24951.78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7055.13</v>
      </c>
      <c r="I53" s="31">
        <f>+I35</f>
        <v>0</v>
      </c>
      <c r="J53" s="31">
        <f>+J35</f>
        <v>0</v>
      </c>
      <c r="K53" s="23">
        <f t="shared" si="13"/>
        <v>7055.13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166444.15000000002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-433527.34</v>
      </c>
      <c r="C61" s="35">
        <f t="shared" si="16"/>
        <v>-236789.41</v>
      </c>
      <c r="D61" s="35">
        <f t="shared" si="16"/>
        <v>-277014.04</v>
      </c>
      <c r="E61" s="35">
        <f t="shared" si="16"/>
        <v>-452751.54</v>
      </c>
      <c r="F61" s="35">
        <f t="shared" si="16"/>
        <v>-470627.33</v>
      </c>
      <c r="G61" s="35">
        <f t="shared" si="16"/>
        <v>-447390.08999999997</v>
      </c>
      <c r="H61" s="35">
        <f t="shared" si="16"/>
        <v>-200157.97</v>
      </c>
      <c r="I61" s="35">
        <f t="shared" si="16"/>
        <v>-93391.26000000001</v>
      </c>
      <c r="J61" s="35">
        <f t="shared" si="16"/>
        <v>-86230.33</v>
      </c>
      <c r="K61" s="35">
        <f>SUM(B61:J61)</f>
        <v>-2697879.3100000005</v>
      </c>
    </row>
    <row r="62" spans="1:11" ht="18.75" customHeight="1">
      <c r="A62" s="16" t="s">
        <v>77</v>
      </c>
      <c r="B62" s="35">
        <f aca="true" t="shared" si="17" ref="B62:J62">B63+B64+B65+B66+B67+B68</f>
        <v>-419418.28</v>
      </c>
      <c r="C62" s="35">
        <f t="shared" si="17"/>
        <v>-216193.5</v>
      </c>
      <c r="D62" s="35">
        <f t="shared" si="17"/>
        <v>-256537</v>
      </c>
      <c r="E62" s="35">
        <f t="shared" si="17"/>
        <v>-425847.29</v>
      </c>
      <c r="F62" s="35">
        <f t="shared" si="17"/>
        <v>-451575.02</v>
      </c>
      <c r="G62" s="35">
        <f t="shared" si="17"/>
        <v>-418945.24</v>
      </c>
      <c r="H62" s="35">
        <f t="shared" si="17"/>
        <v>-186235.5</v>
      </c>
      <c r="I62" s="35">
        <f t="shared" si="17"/>
        <v>-33418</v>
      </c>
      <c r="J62" s="35">
        <f t="shared" si="17"/>
        <v>-59633</v>
      </c>
      <c r="K62" s="35">
        <f aca="true" t="shared" si="18" ref="K62:K98">SUM(B62:J62)</f>
        <v>-2467802.83</v>
      </c>
    </row>
    <row r="63" spans="1:11" ht="18.75" customHeight="1">
      <c r="A63" s="12" t="s">
        <v>78</v>
      </c>
      <c r="B63" s="35">
        <f>-ROUND(B9*$D$3,2)</f>
        <v>-142194.5</v>
      </c>
      <c r="C63" s="35">
        <f aca="true" t="shared" si="19" ref="C63:J63">-ROUND(C9*$D$3,2)</f>
        <v>-205982</v>
      </c>
      <c r="D63" s="35">
        <f t="shared" si="19"/>
        <v>-173264</v>
      </c>
      <c r="E63" s="35">
        <f t="shared" si="19"/>
        <v>-135257.5</v>
      </c>
      <c r="F63" s="35">
        <f t="shared" si="19"/>
        <v>-156117.5</v>
      </c>
      <c r="G63" s="35">
        <f t="shared" si="19"/>
        <v>-201551</v>
      </c>
      <c r="H63" s="35">
        <f t="shared" si="19"/>
        <v>-185867.5</v>
      </c>
      <c r="I63" s="35">
        <f t="shared" si="19"/>
        <v>-33418</v>
      </c>
      <c r="J63" s="35">
        <f t="shared" si="19"/>
        <v>-59633</v>
      </c>
      <c r="K63" s="35">
        <f t="shared" si="18"/>
        <v>-1293285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8"/>
        <v>-7840</v>
      </c>
    </row>
    <row r="66" spans="1:11" ht="18.75" customHeight="1">
      <c r="A66" s="12" t="s">
        <v>109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8"/>
        <v>-6167</v>
      </c>
    </row>
    <row r="67" spans="1:11" ht="18.75" customHeight="1">
      <c r="A67" s="12" t="s">
        <v>55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19">
        <v>0</v>
      </c>
      <c r="I67" s="19">
        <v>0</v>
      </c>
      <c r="J67" s="19">
        <v>0</v>
      </c>
      <c r="K67" s="35">
        <f t="shared" si="18"/>
        <v>-1160420.83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-90</v>
      </c>
    </row>
    <row r="69" spans="1:11" ht="18.75" customHeight="1">
      <c r="A69" s="12" t="s">
        <v>82</v>
      </c>
      <c r="B69" s="35">
        <f>SUM(B70:B96)</f>
        <v>-14109.06</v>
      </c>
      <c r="C69" s="35">
        <f aca="true" t="shared" si="20" ref="C69:J69">SUM(C70:C96)</f>
        <v>-20595.91</v>
      </c>
      <c r="D69" s="35">
        <f t="shared" si="20"/>
        <v>-20477.039999999997</v>
      </c>
      <c r="E69" s="35">
        <f t="shared" si="20"/>
        <v>-26904.25</v>
      </c>
      <c r="F69" s="35">
        <f t="shared" si="20"/>
        <v>-19052.31</v>
      </c>
      <c r="G69" s="35">
        <f t="shared" si="20"/>
        <v>-28444.85</v>
      </c>
      <c r="H69" s="35">
        <f t="shared" si="20"/>
        <v>-13922.47</v>
      </c>
      <c r="I69" s="35">
        <f t="shared" si="20"/>
        <v>-59973.26</v>
      </c>
      <c r="J69" s="35">
        <f t="shared" si="20"/>
        <v>-26597.33</v>
      </c>
      <c r="K69" s="35">
        <f t="shared" si="18"/>
        <v>-230076.47999999998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-136.95000000000002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-3688.02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48">
        <f t="shared" si="18"/>
        <v>-143530.62000000002</v>
      </c>
    </row>
    <row r="75" spans="1:11" ht="18.75" customHeight="1">
      <c r="A75" s="12" t="s">
        <v>62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63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-4216.39</v>
      </c>
      <c r="F93" s="19">
        <v>0</v>
      </c>
      <c r="G93" s="19">
        <v>0</v>
      </c>
      <c r="H93" s="19">
        <v>0</v>
      </c>
      <c r="I93" s="48">
        <v>-2064.98</v>
      </c>
      <c r="J93" s="48">
        <v>-7046.01</v>
      </c>
      <c r="K93" s="48">
        <f t="shared" si="18"/>
        <v>-37720.89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1211221.3599999999</v>
      </c>
      <c r="C101" s="24">
        <f t="shared" si="21"/>
        <v>2158910.7600000002</v>
      </c>
      <c r="D101" s="24">
        <f t="shared" si="21"/>
        <v>2506108.66</v>
      </c>
      <c r="E101" s="24">
        <f t="shared" si="21"/>
        <v>1152820.42</v>
      </c>
      <c r="F101" s="24">
        <f t="shared" si="21"/>
        <v>1636873.0899999999</v>
      </c>
      <c r="G101" s="24">
        <f t="shared" si="21"/>
        <v>2557568.67</v>
      </c>
      <c r="H101" s="24">
        <f t="shared" si="21"/>
        <v>1419179.79</v>
      </c>
      <c r="I101" s="24">
        <f>+I102+I103</f>
        <v>532601.6599999999</v>
      </c>
      <c r="J101" s="24">
        <f>+J102+J103</f>
        <v>835955.51</v>
      </c>
      <c r="K101" s="48">
        <f>SUM(B101:J101)</f>
        <v>14011239.92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1193910.1199999999</v>
      </c>
      <c r="C102" s="24">
        <f t="shared" si="22"/>
        <v>2136885.0000000005</v>
      </c>
      <c r="D102" s="24">
        <f t="shared" si="22"/>
        <v>2480863.1300000004</v>
      </c>
      <c r="E102" s="24">
        <f t="shared" si="22"/>
        <v>1131928.95</v>
      </c>
      <c r="F102" s="24">
        <f t="shared" si="22"/>
        <v>1615047.65</v>
      </c>
      <c r="G102" s="24">
        <f t="shared" si="22"/>
        <v>2529937.11</v>
      </c>
      <c r="H102" s="24">
        <f t="shared" si="22"/>
        <v>1400577.71</v>
      </c>
      <c r="I102" s="24">
        <f t="shared" si="22"/>
        <v>532601.6599999999</v>
      </c>
      <c r="J102" s="24">
        <f t="shared" si="22"/>
        <v>823044.4400000001</v>
      </c>
      <c r="K102" s="48">
        <f>SUM(B102:J102)</f>
        <v>13844795.769999998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17311.24</v>
      </c>
      <c r="C103" s="24">
        <f t="shared" si="23"/>
        <v>22025.76</v>
      </c>
      <c r="D103" s="24">
        <f t="shared" si="23"/>
        <v>25245.53</v>
      </c>
      <c r="E103" s="24">
        <f t="shared" si="23"/>
        <v>20891.47</v>
      </c>
      <c r="F103" s="24">
        <f t="shared" si="23"/>
        <v>21825.44</v>
      </c>
      <c r="G103" s="24">
        <f t="shared" si="23"/>
        <v>27631.56</v>
      </c>
      <c r="H103" s="24">
        <f t="shared" si="23"/>
        <v>18602.08</v>
      </c>
      <c r="I103" s="19">
        <f t="shared" si="23"/>
        <v>0</v>
      </c>
      <c r="J103" s="24">
        <f t="shared" si="23"/>
        <v>12911.07</v>
      </c>
      <c r="K103" s="48">
        <f>SUM(B103:J103)</f>
        <v>166444.15000000002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13952095.28</v>
      </c>
      <c r="L109" s="54"/>
    </row>
    <row r="110" spans="1:11" ht="18.75" customHeight="1">
      <c r="A110" s="26" t="s">
        <v>73</v>
      </c>
      <c r="B110" s="27">
        <v>62652.96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157983.02</v>
      </c>
    </row>
    <row r="111" spans="1:11" ht="18.75" customHeight="1">
      <c r="A111" s="26" t="s">
        <v>74</v>
      </c>
      <c r="B111" s="27">
        <v>416686.85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1053238.34</v>
      </c>
    </row>
    <row r="112" spans="1:11" ht="18.75" customHeight="1">
      <c r="A112" s="26" t="s">
        <v>75</v>
      </c>
      <c r="B112" s="40">
        <v>0</v>
      </c>
      <c r="C112" s="27">
        <f>+C101</f>
        <v>2158910.7600000002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2158910.7600000002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2506108.66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2506108.66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1152820.42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1152820.42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123814.97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356825.21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233921.3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674276.03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41474.47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69414.53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280843.83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536357.32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293039.47</v>
      </c>
      <c r="H119" s="40">
        <v>0</v>
      </c>
      <c r="I119" s="40">
        <v>0</v>
      </c>
      <c r="J119" s="40">
        <v>0</v>
      </c>
      <c r="K119" s="41">
        <f t="shared" si="24"/>
        <v>756896.63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27411.5</v>
      </c>
      <c r="H120" s="40">
        <v>0</v>
      </c>
      <c r="I120" s="40">
        <v>0</v>
      </c>
      <c r="J120" s="40">
        <v>0</v>
      </c>
      <c r="K120" s="41">
        <f t="shared" si="24"/>
        <v>0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22083</v>
      </c>
      <c r="H121" s="40">
        <v>0</v>
      </c>
      <c r="I121" s="40">
        <v>0</v>
      </c>
      <c r="J121" s="40">
        <v>0</v>
      </c>
      <c r="K121" s="41">
        <f t="shared" si="24"/>
        <v>399031.7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130657.23</v>
      </c>
      <c r="H122" s="40">
        <v>0</v>
      </c>
      <c r="I122" s="40">
        <v>0</v>
      </c>
      <c r="J122" s="40">
        <v>0</v>
      </c>
      <c r="K122" s="41">
        <f t="shared" si="24"/>
        <v>381115.26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477792.48</v>
      </c>
      <c r="H123" s="40">
        <v>0</v>
      </c>
      <c r="I123" s="40">
        <v>0</v>
      </c>
      <c r="J123" s="40">
        <v>0</v>
      </c>
      <c r="K123" s="41">
        <f t="shared" si="24"/>
        <v>961380.45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144428.15</v>
      </c>
      <c r="I124" s="40">
        <v>0</v>
      </c>
      <c r="J124" s="40">
        <v>0</v>
      </c>
      <c r="K124" s="41">
        <f t="shared" si="24"/>
        <v>518453.74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249952.04</v>
      </c>
      <c r="I125" s="40">
        <v>0</v>
      </c>
      <c r="J125" s="40">
        <v>0</v>
      </c>
      <c r="K125" s="41">
        <f t="shared" si="24"/>
        <v>900726.04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140647.96</v>
      </c>
      <c r="J126" s="40">
        <v>0</v>
      </c>
      <c r="K126" s="41">
        <f t="shared" si="24"/>
        <v>532601.66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325258.96</v>
      </c>
      <c r="K127" s="44">
        <f t="shared" si="24"/>
        <v>835955.51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2015-10-05T19:58:05Z</dcterms:modified>
  <cp:category/>
  <cp:version/>
  <cp:contentType/>
  <cp:contentStatus/>
</cp:coreProperties>
</file>