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<sst xmlns="http://schemas.openxmlformats.org/spreadsheetml/2006/main" count="133" uniqueCount="133">
  <si>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</si>
  <si>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</si>
  <si>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</si>
  <si>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</si>
  <si>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</si>
  <si>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</si>
  <si>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</si>
  <si>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</si>
  <si>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</si>
  <si>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</si>
  <si>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</si>
  <si>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</si>
  <si>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</si>
  <si>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</si>
  <si>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</si>
  <si>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</si>
  <si>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</si>
  <si>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</si>
  <si>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</si>
  <si>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</si>
  <si>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</si>
  <si>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</si>
  <si>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</si>
  <si>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</si>
  <si>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</si>
  <si>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</si>
  <si>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</si>
  <si>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</si>
  <si>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</si>
  <si>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</si>
  <si>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</si>
  <si>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</si>
  <si>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</si>
  <si>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</si>
  <si>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</si>
  <si>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</si>
  <si>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</si>
  <si>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</si>
  <si>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</si>
  <si>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</si>
  <si>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</si>
  <si>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</si>
  <si>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</si>
  <si>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</si>
  <si>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</si>
  <si>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</si>
  <si>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</si>
  <si>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</si>
  <si>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</si>
  <si>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</si>
  <si>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</si>
  <si>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</si>
  <si>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</si>
  <si>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</si>
  <si>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</si>
  <si>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</si>
  <si>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</si>
  <si>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</si>
  <si>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</si>
  <si>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</si>
  <si>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</si>
  <si>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</si>
  <si>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</si>
  <si>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</si>
  <si>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</si>
  <si>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</si>
  <si>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</si>
  <si>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</si>
  <si>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</si>
  <si>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</si>
  <si>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</si>
  <si>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</si>
  <si>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</si>
  <si>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</si>
  <si>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</si>
  <si>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</si>
  <si>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</si>
  <si>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</si>
  <si>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</si>
  <si>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</si>
  <si>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</si>
  <si>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</si>
  <si>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</si>
  <si>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</si>
  <si>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</si>
  <si>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</si>
  <si>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</si>
  <si>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</si>
  <si>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</si>
  <si>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</si>
  <si>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</si>
  <si>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</si>
  <si>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</si>
  <si>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</si>
  <si>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</si>
  <si>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</si>
  <si>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</si>
  <si>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</si>
  <si>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</si>
  <si>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</si>
  <si>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</si>
  <si>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</si>
  <si>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</si>
  <si>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</si>
  <si>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</si>
  <si>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</si>
  <si>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</si>
  <si>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</si>
  <si>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</si>
  <si>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</si>
  <si>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</si>
  <si>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</si>
  <si>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</si>
  <si>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</si>
  <si>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</si>
  <si>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</si>
  <si>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</si>
  <si>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</si>
  <si>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</si>
  <si>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</si>
  <si>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</si>
  <si>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</si>
  <si>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</si>
  <si>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</si>
  <si>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</si>
  <si>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</si>
  <si>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</si>
  <si>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</si>
  <si>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</si>
  <si>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18/12/15 - VENCIMENTO 28/12/15</t>
  </si>
  <si>
    <t>6.3. Revisão de Remuneração pelo Transporte Coletivo ¹</t>
  </si>
  <si>
    <t>Notas:</t>
  </si>
  <si>
    <t xml:space="preserve">    ¹ - Rede da Madrugada (linhas noturnas) referente à novembro/15.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</si>
</sst>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593054</v>
      </c>
      <c r="C7" s="9">
        <f t="shared" si="0"/>
        <v>762676</v>
      </c>
      <c r="D7" s="9">
        <f t="shared" si="0"/>
        <v>807006</v>
      </c>
      <c r="E7" s="9">
        <f t="shared" si="0"/>
        <v>523034</v>
      </c>
      <c r="F7" s="9">
        <f t="shared" si="0"/>
        <v>712585</v>
      </c>
      <c r="G7" s="9">
        <f t="shared" si="0"/>
        <v>1205900</v>
      </c>
      <c r="H7" s="9">
        <f t="shared" si="0"/>
        <v>537334</v>
      </c>
      <c r="I7" s="9">
        <f t="shared" si="0"/>
        <v>119575</v>
      </c>
      <c r="J7" s="9">
        <f t="shared" si="0"/>
        <v>313282</v>
      </c>
      <c r="K7" s="9">
        <f t="shared" si="0"/>
        <v>5574446</v>
      </c>
      <c r="L7" s="52"/>
    </row>
    <row r="8" spans="1:11" ht="17.25" customHeight="1">
      <c r="A8" s="10" t="s">
        <v>101</v>
      </c>
      <c r="B8" s="11">
        <f>B9+B12+B16</f>
        <v>355545</v>
      </c>
      <c r="C8" s="11">
        <f aca="true" t="shared" si="1" ref="C8:J8">C9+C12+C16</f>
        <v>470161</v>
      </c>
      <c r="D8" s="11">
        <f t="shared" si="1"/>
        <v>469674</v>
      </c>
      <c r="E8" s="11">
        <f t="shared" si="1"/>
        <v>316433</v>
      </c>
      <c r="F8" s="11">
        <f t="shared" si="1"/>
        <v>412944</v>
      </c>
      <c r="G8" s="11">
        <f t="shared" si="1"/>
        <v>685648</v>
      </c>
      <c r="H8" s="11">
        <f t="shared" si="1"/>
        <v>339068</v>
      </c>
      <c r="I8" s="11">
        <f t="shared" si="1"/>
        <v>65107</v>
      </c>
      <c r="J8" s="11">
        <f t="shared" si="1"/>
        <v>183428</v>
      </c>
      <c r="K8" s="11">
        <f>SUM(B8:J8)</f>
        <v>3298008</v>
      </c>
    </row>
    <row r="9" spans="1:11" ht="17.25" customHeight="1">
      <c r="A9" s="15" t="s">
        <v>17</v>
      </c>
      <c r="B9" s="13">
        <f>+B10+B11</f>
        <v>53351</v>
      </c>
      <c r="C9" s="13">
        <f aca="true" t="shared" si="2" ref="C9:J9">+C10+C11</f>
        <v>76670</v>
      </c>
      <c r="D9" s="13">
        <f t="shared" si="2"/>
        <v>70473</v>
      </c>
      <c r="E9" s="13">
        <f t="shared" si="2"/>
        <v>51311</v>
      </c>
      <c r="F9" s="13">
        <f t="shared" si="2"/>
        <v>55136</v>
      </c>
      <c r="G9" s="13">
        <f t="shared" si="2"/>
        <v>73015</v>
      </c>
      <c r="H9" s="13">
        <f t="shared" si="2"/>
        <v>60585</v>
      </c>
      <c r="I9" s="13">
        <f t="shared" si="2"/>
        <v>12148</v>
      </c>
      <c r="J9" s="13">
        <f t="shared" si="2"/>
        <v>24631</v>
      </c>
      <c r="K9" s="11">
        <f>SUM(B9:J9)</f>
        <v>477320</v>
      </c>
    </row>
    <row r="10" spans="1:11" ht="17.25" customHeight="1">
      <c r="A10" s="29" t="s">
        <v>18</v>
      </c>
      <c r="B10" s="13">
        <v>53351</v>
      </c>
      <c r="C10" s="13">
        <v>76670</v>
      </c>
      <c r="D10" s="13">
        <v>70473</v>
      </c>
      <c r="E10" s="13">
        <v>51311</v>
      </c>
      <c r="F10" s="13">
        <v>55136</v>
      </c>
      <c r="G10" s="13">
        <v>73015</v>
      </c>
      <c r="H10" s="13">
        <v>60585</v>
      </c>
      <c r="I10" s="13">
        <v>12148</v>
      </c>
      <c r="J10" s="13">
        <v>24631</v>
      </c>
      <c r="K10" s="11">
        <f>SUM(B10:J10)</f>
        <v>477320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243692</v>
      </c>
      <c r="C12" s="17">
        <f t="shared" si="3"/>
        <v>318992</v>
      </c>
      <c r="D12" s="17">
        <f t="shared" si="3"/>
        <v>326766</v>
      </c>
      <c r="E12" s="17">
        <f t="shared" si="3"/>
        <v>219434</v>
      </c>
      <c r="F12" s="17">
        <f t="shared" si="3"/>
        <v>290097</v>
      </c>
      <c r="G12" s="17">
        <f t="shared" si="3"/>
        <v>503725</v>
      </c>
      <c r="H12" s="17">
        <f t="shared" si="3"/>
        <v>233850</v>
      </c>
      <c r="I12" s="17">
        <f t="shared" si="3"/>
        <v>43150</v>
      </c>
      <c r="J12" s="17">
        <f t="shared" si="3"/>
        <v>128312</v>
      </c>
      <c r="K12" s="11">
        <f aca="true" t="shared" si="4" ref="K12:K27">SUM(B12:J12)</f>
        <v>2308018</v>
      </c>
    </row>
    <row r="13" spans="1:13" ht="17.25" customHeight="1">
      <c r="A13" s="14" t="s">
        <v>20</v>
      </c>
      <c r="B13" s="13">
        <v>121984</v>
      </c>
      <c r="C13" s="13">
        <v>170917</v>
      </c>
      <c r="D13" s="13">
        <v>180109</v>
      </c>
      <c r="E13" s="13">
        <v>117427</v>
      </c>
      <c r="F13" s="13">
        <v>153531</v>
      </c>
      <c r="G13" s="13">
        <v>250519</v>
      </c>
      <c r="H13" s="13">
        <v>114954</v>
      </c>
      <c r="I13" s="13">
        <v>25443</v>
      </c>
      <c r="J13" s="13">
        <v>71188</v>
      </c>
      <c r="K13" s="11">
        <f t="shared" si="4"/>
        <v>1206072</v>
      </c>
      <c r="L13" s="52"/>
      <c r="M13" s="53"/>
    </row>
    <row r="14" spans="1:12" ht="17.25" customHeight="1">
      <c r="A14" s="14" t="s">
        <v>21</v>
      </c>
      <c r="B14" s="13">
        <v>113587</v>
      </c>
      <c r="C14" s="13">
        <v>136747</v>
      </c>
      <c r="D14" s="13">
        <v>136990</v>
      </c>
      <c r="E14" s="13">
        <v>94714</v>
      </c>
      <c r="F14" s="13">
        <v>128508</v>
      </c>
      <c r="G14" s="13">
        <v>240452</v>
      </c>
      <c r="H14" s="13">
        <v>109155</v>
      </c>
      <c r="I14" s="13">
        <v>16046</v>
      </c>
      <c r="J14" s="13">
        <v>54047</v>
      </c>
      <c r="K14" s="11">
        <f t="shared" si="4"/>
        <v>1030246</v>
      </c>
      <c r="L14" s="52"/>
    </row>
    <row r="15" spans="1:11" ht="17.25" customHeight="1">
      <c r="A15" s="14" t="s">
        <v>22</v>
      </c>
      <c r="B15" s="13">
        <v>8121</v>
      </c>
      <c r="C15" s="13">
        <v>11328</v>
      </c>
      <c r="D15" s="13">
        <v>9667</v>
      </c>
      <c r="E15" s="13">
        <v>7293</v>
      </c>
      <c r="F15" s="13">
        <v>8058</v>
      </c>
      <c r="G15" s="13">
        <v>12754</v>
      </c>
      <c r="H15" s="13">
        <v>9741</v>
      </c>
      <c r="I15" s="13">
        <v>1661</v>
      </c>
      <c r="J15" s="13">
        <v>3077</v>
      </c>
      <c r="K15" s="11">
        <f t="shared" si="4"/>
        <v>71700</v>
      </c>
    </row>
    <row r="16" spans="1:11" ht="17.25" customHeight="1">
      <c r="A16" s="15" t="s">
        <v>97</v>
      </c>
      <c r="B16" s="13">
        <f>B17+B18+B19</f>
        <v>58502</v>
      </c>
      <c r="C16" s="13">
        <f aca="true" t="shared" si="5" ref="C16:J16">C17+C18+C19</f>
        <v>74499</v>
      </c>
      <c r="D16" s="13">
        <f t="shared" si="5"/>
        <v>72435</v>
      </c>
      <c r="E16" s="13">
        <f t="shared" si="5"/>
        <v>45688</v>
      </c>
      <c r="F16" s="13">
        <f t="shared" si="5"/>
        <v>67711</v>
      </c>
      <c r="G16" s="13">
        <f t="shared" si="5"/>
        <v>108908</v>
      </c>
      <c r="H16" s="13">
        <f t="shared" si="5"/>
        <v>44633</v>
      </c>
      <c r="I16" s="13">
        <f t="shared" si="5"/>
        <v>9809</v>
      </c>
      <c r="J16" s="13">
        <f t="shared" si="5"/>
        <v>30485</v>
      </c>
      <c r="K16" s="11">
        <f t="shared" si="4"/>
        <v>512670</v>
      </c>
    </row>
    <row r="17" spans="1:11" ht="17.25" customHeight="1">
      <c r="A17" s="14" t="s">
        <v>98</v>
      </c>
      <c r="B17" s="13">
        <v>11410</v>
      </c>
      <c r="C17" s="13">
        <v>14993</v>
      </c>
      <c r="D17" s="13">
        <v>14413</v>
      </c>
      <c r="E17" s="13">
        <v>9368</v>
      </c>
      <c r="F17" s="13">
        <v>14473</v>
      </c>
      <c r="G17" s="13">
        <v>25167</v>
      </c>
      <c r="H17" s="13">
        <v>10528</v>
      </c>
      <c r="I17" s="13">
        <v>2412</v>
      </c>
      <c r="J17" s="13">
        <v>5548</v>
      </c>
      <c r="K17" s="11">
        <f t="shared" si="4"/>
        <v>108312</v>
      </c>
    </row>
    <row r="18" spans="1:11" ht="17.25" customHeight="1">
      <c r="A18" s="14" t="s">
        <v>99</v>
      </c>
      <c r="B18" s="13">
        <v>4446</v>
      </c>
      <c r="C18" s="13">
        <v>4469</v>
      </c>
      <c r="D18" s="13">
        <v>6288</v>
      </c>
      <c r="E18" s="13">
        <v>3890</v>
      </c>
      <c r="F18" s="13">
        <v>6733</v>
      </c>
      <c r="G18" s="13">
        <v>12409</v>
      </c>
      <c r="H18" s="13">
        <v>3311</v>
      </c>
      <c r="I18" s="13">
        <v>723</v>
      </c>
      <c r="J18" s="13">
        <v>2859</v>
      </c>
      <c r="K18" s="11">
        <f t="shared" si="4"/>
        <v>45128</v>
      </c>
    </row>
    <row r="19" spans="1:11" ht="17.25" customHeight="1">
      <c r="A19" s="14" t="s">
        <v>100</v>
      </c>
      <c r="B19" s="13">
        <v>42646</v>
      </c>
      <c r="C19" s="13">
        <v>55037</v>
      </c>
      <c r="D19" s="13">
        <v>51734</v>
      </c>
      <c r="E19" s="13">
        <v>32430</v>
      </c>
      <c r="F19" s="13">
        <v>46505</v>
      </c>
      <c r="G19" s="13">
        <v>71332</v>
      </c>
      <c r="H19" s="13">
        <v>30794</v>
      </c>
      <c r="I19" s="13">
        <v>6674</v>
      </c>
      <c r="J19" s="13">
        <v>22078</v>
      </c>
      <c r="K19" s="11">
        <f t="shared" si="4"/>
        <v>359230</v>
      </c>
    </row>
    <row r="20" spans="1:11" ht="17.25" customHeight="1">
      <c r="A20" s="16" t="s">
        <v>23</v>
      </c>
      <c r="B20" s="11">
        <f>+B21+B22+B23</f>
        <v>177540</v>
      </c>
      <c r="C20" s="11">
        <f aca="true" t="shared" si="6" ref="C20:J20">+C21+C22+C23</f>
        <v>199933</v>
      </c>
      <c r="D20" s="11">
        <f t="shared" si="6"/>
        <v>229686</v>
      </c>
      <c r="E20" s="11">
        <f t="shared" si="6"/>
        <v>142264</v>
      </c>
      <c r="F20" s="11">
        <f t="shared" si="6"/>
        <v>225578</v>
      </c>
      <c r="G20" s="11">
        <f t="shared" si="6"/>
        <v>423333</v>
      </c>
      <c r="H20" s="11">
        <f t="shared" si="6"/>
        <v>145640</v>
      </c>
      <c r="I20" s="11">
        <f t="shared" si="6"/>
        <v>35079</v>
      </c>
      <c r="J20" s="11">
        <f t="shared" si="6"/>
        <v>85291</v>
      </c>
      <c r="K20" s="11">
        <f t="shared" si="4"/>
        <v>1664344</v>
      </c>
    </row>
    <row r="21" spans="1:12" ht="17.25" customHeight="1">
      <c r="A21" s="12" t="s">
        <v>24</v>
      </c>
      <c r="B21" s="13">
        <v>99740</v>
      </c>
      <c r="C21" s="13">
        <v>122271</v>
      </c>
      <c r="D21" s="13">
        <v>143082</v>
      </c>
      <c r="E21" s="13">
        <v>86249</v>
      </c>
      <c r="F21" s="13">
        <v>134061</v>
      </c>
      <c r="G21" s="13">
        <v>230901</v>
      </c>
      <c r="H21" s="13">
        <v>84132</v>
      </c>
      <c r="I21" s="13">
        <v>22716</v>
      </c>
      <c r="J21" s="13">
        <v>52588</v>
      </c>
      <c r="K21" s="11">
        <f t="shared" si="4"/>
        <v>975740</v>
      </c>
      <c r="L21" s="52"/>
    </row>
    <row r="22" spans="1:12" ht="17.25" customHeight="1">
      <c r="A22" s="12" t="s">
        <v>25</v>
      </c>
      <c r="B22" s="13">
        <v>73217</v>
      </c>
      <c r="C22" s="13">
        <v>72379</v>
      </c>
      <c r="D22" s="13">
        <v>81428</v>
      </c>
      <c r="E22" s="13">
        <v>52666</v>
      </c>
      <c r="F22" s="13">
        <v>86931</v>
      </c>
      <c r="G22" s="13">
        <v>184373</v>
      </c>
      <c r="H22" s="13">
        <v>57328</v>
      </c>
      <c r="I22" s="13">
        <v>11502</v>
      </c>
      <c r="J22" s="13">
        <v>30996</v>
      </c>
      <c r="K22" s="11">
        <f t="shared" si="4"/>
        <v>650820</v>
      </c>
      <c r="L22" s="52"/>
    </row>
    <row r="23" spans="1:11" ht="17.25" customHeight="1">
      <c r="A23" s="12" t="s">
        <v>26</v>
      </c>
      <c r="B23" s="13">
        <v>4583</v>
      </c>
      <c r="C23" s="13">
        <v>5283</v>
      </c>
      <c r="D23" s="13">
        <v>5176</v>
      </c>
      <c r="E23" s="13">
        <v>3349</v>
      </c>
      <c r="F23" s="13">
        <v>4586</v>
      </c>
      <c r="G23" s="13">
        <v>8059</v>
      </c>
      <c r="H23" s="13">
        <v>4180</v>
      </c>
      <c r="I23" s="13">
        <v>861</v>
      </c>
      <c r="J23" s="13">
        <v>1707</v>
      </c>
      <c r="K23" s="11">
        <f t="shared" si="4"/>
        <v>37784</v>
      </c>
    </row>
    <row r="24" spans="1:11" ht="17.25" customHeight="1">
      <c r="A24" s="16" t="s">
        <v>27</v>
      </c>
      <c r="B24" s="13">
        <v>59969</v>
      </c>
      <c r="C24" s="13">
        <v>92582</v>
      </c>
      <c r="D24" s="13">
        <v>107646</v>
      </c>
      <c r="E24" s="13">
        <v>64337</v>
      </c>
      <c r="F24" s="13">
        <v>74063</v>
      </c>
      <c r="G24" s="13">
        <v>96919</v>
      </c>
      <c r="H24" s="13">
        <v>47726</v>
      </c>
      <c r="I24" s="13">
        <v>19389</v>
      </c>
      <c r="J24" s="13">
        <v>44563</v>
      </c>
      <c r="K24" s="11">
        <f t="shared" si="4"/>
        <v>607194</v>
      </c>
    </row>
    <row r="25" spans="1:12" ht="17.25" customHeight="1">
      <c r="A25" s="12" t="s">
        <v>28</v>
      </c>
      <c r="B25" s="13">
        <v>38380</v>
      </c>
      <c r="C25" s="13">
        <v>59252</v>
      </c>
      <c r="D25" s="13">
        <v>68893</v>
      </c>
      <c r="E25" s="13">
        <v>41176</v>
      </c>
      <c r="F25" s="13">
        <v>47400</v>
      </c>
      <c r="G25" s="13">
        <v>62028</v>
      </c>
      <c r="H25" s="13">
        <v>30545</v>
      </c>
      <c r="I25" s="13">
        <v>12409</v>
      </c>
      <c r="J25" s="13">
        <v>28520</v>
      </c>
      <c r="K25" s="11">
        <f t="shared" si="4"/>
        <v>388603</v>
      </c>
      <c r="L25" s="52"/>
    </row>
    <row r="26" spans="1:12" ht="17.25" customHeight="1">
      <c r="A26" s="12" t="s">
        <v>29</v>
      </c>
      <c r="B26" s="13">
        <v>21589</v>
      </c>
      <c r="C26" s="13">
        <v>33330</v>
      </c>
      <c r="D26" s="13">
        <v>38753</v>
      </c>
      <c r="E26" s="13">
        <v>23161</v>
      </c>
      <c r="F26" s="13">
        <v>26663</v>
      </c>
      <c r="G26" s="13">
        <v>34891</v>
      </c>
      <c r="H26" s="13">
        <v>17181</v>
      </c>
      <c r="I26" s="13">
        <v>6980</v>
      </c>
      <c r="J26" s="13">
        <v>16043</v>
      </c>
      <c r="K26" s="11">
        <f t="shared" si="4"/>
        <v>218591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4900</v>
      </c>
      <c r="I27" s="11">
        <v>0</v>
      </c>
      <c r="J27" s="11">
        <v>0</v>
      </c>
      <c r="K27" s="11">
        <f t="shared" si="4"/>
        <v>4900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16468.56</v>
      </c>
      <c r="I35" s="19">
        <v>0</v>
      </c>
      <c r="J35" s="19">
        <v>0</v>
      </c>
      <c r="K35" s="23">
        <f>SUM(B35:J35)</f>
        <v>16468.56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1548476.94</v>
      </c>
      <c r="C47" s="22">
        <f aca="true" t="shared" si="11" ref="C47:H47">+C48+C57</f>
        <v>2267861.9800000004</v>
      </c>
      <c r="D47" s="22">
        <f t="shared" si="11"/>
        <v>2700575.85</v>
      </c>
      <c r="E47" s="22">
        <f t="shared" si="11"/>
        <v>1495625.5899999999</v>
      </c>
      <c r="F47" s="22">
        <f t="shared" si="11"/>
        <v>1972739.7000000002</v>
      </c>
      <c r="G47" s="22">
        <f t="shared" si="11"/>
        <v>2867551.0800000005</v>
      </c>
      <c r="H47" s="22">
        <f t="shared" si="11"/>
        <v>1486088.3</v>
      </c>
      <c r="I47" s="22">
        <f>+I48+I57</f>
        <v>572502.69</v>
      </c>
      <c r="J47" s="22">
        <f>+J48+J57</f>
        <v>904372.88</v>
      </c>
      <c r="K47" s="22">
        <f>SUM(B47:J47)</f>
        <v>15815795.010000002</v>
      </c>
    </row>
    <row r="48" spans="1:11" ht="17.25" customHeight="1">
      <c r="A48" s="16" t="s">
        <v>115</v>
      </c>
      <c r="B48" s="23">
        <f>SUM(B49:B56)</f>
        <v>1530316.15</v>
      </c>
      <c r="C48" s="23">
        <f aca="true" t="shared" si="12" ref="C48:J48">SUM(C49:C56)</f>
        <v>2244931.2800000003</v>
      </c>
      <c r="D48" s="23">
        <f t="shared" si="12"/>
        <v>2674241.22</v>
      </c>
      <c r="E48" s="23">
        <f t="shared" si="12"/>
        <v>1473808.8099999998</v>
      </c>
      <c r="F48" s="23">
        <f t="shared" si="12"/>
        <v>1949783.4700000002</v>
      </c>
      <c r="G48" s="23">
        <f t="shared" si="12"/>
        <v>2838400.9200000004</v>
      </c>
      <c r="H48" s="23">
        <f t="shared" si="12"/>
        <v>1466579.26</v>
      </c>
      <c r="I48" s="23">
        <f t="shared" si="12"/>
        <v>572502.69</v>
      </c>
      <c r="J48" s="23">
        <f t="shared" si="12"/>
        <v>890684.79</v>
      </c>
      <c r="K48" s="23">
        <f aca="true" t="shared" si="13" ref="K48:K57">SUM(B48:J48)</f>
        <v>15641248.59</v>
      </c>
    </row>
    <row r="49" spans="1:11" ht="17.25" customHeight="1">
      <c r="A49" s="34" t="s">
        <v>46</v>
      </c>
      <c r="B49" s="23">
        <f aca="true" t="shared" si="14" ref="B49:H49">ROUND(B30*B7,2)</f>
        <v>1529071.13</v>
      </c>
      <c r="C49" s="23">
        <f t="shared" si="14"/>
        <v>2237920.19</v>
      </c>
      <c r="D49" s="23">
        <f t="shared" si="14"/>
        <v>2671916.17</v>
      </c>
      <c r="E49" s="23">
        <f t="shared" si="14"/>
        <v>1472759.14</v>
      </c>
      <c r="F49" s="23">
        <f t="shared" si="14"/>
        <v>1947851.1</v>
      </c>
      <c r="G49" s="23">
        <f t="shared" si="14"/>
        <v>2835673.85</v>
      </c>
      <c r="H49" s="23">
        <f t="shared" si="14"/>
        <v>1448867.4</v>
      </c>
      <c r="I49" s="23">
        <f>ROUND(I30*I7,2)</f>
        <v>571436.97</v>
      </c>
      <c r="J49" s="23">
        <f>ROUND(J30*J7,2)</f>
        <v>888467.75</v>
      </c>
      <c r="K49" s="23">
        <f t="shared" si="13"/>
        <v>15603963.700000001</v>
      </c>
    </row>
    <row r="50" spans="1:11" ht="17.25" customHeight="1">
      <c r="A50" s="34" t="s">
        <v>47</v>
      </c>
      <c r="B50" s="19">
        <v>0</v>
      </c>
      <c r="C50" s="23">
        <f>ROUND(C31*C7,2)</f>
        <v>4974.48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4974.48</v>
      </c>
    </row>
    <row r="51" spans="1:11" ht="17.25" customHeight="1">
      <c r="A51" s="68" t="s">
        <v>108</v>
      </c>
      <c r="B51" s="69">
        <f aca="true" t="shared" si="15" ref="B51:H51">ROUND(B32*B7,2)</f>
        <v>-2846.66</v>
      </c>
      <c r="C51" s="69">
        <f t="shared" si="15"/>
        <v>-3737.11</v>
      </c>
      <c r="D51" s="69">
        <f t="shared" si="15"/>
        <v>-4035.03</v>
      </c>
      <c r="E51" s="69">
        <f t="shared" si="15"/>
        <v>-2395.73</v>
      </c>
      <c r="F51" s="69">
        <f t="shared" si="15"/>
        <v>-3349.15</v>
      </c>
      <c r="G51" s="69">
        <f t="shared" si="15"/>
        <v>-4703.01</v>
      </c>
      <c r="H51" s="69">
        <f t="shared" si="15"/>
        <v>-2471.74</v>
      </c>
      <c r="I51" s="19">
        <v>0</v>
      </c>
      <c r="J51" s="19">
        <v>0</v>
      </c>
      <c r="K51" s="69">
        <f>SUM(B51:J51)</f>
        <v>-23538.43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16468.56</v>
      </c>
      <c r="I53" s="31">
        <f>+I35</f>
        <v>0</v>
      </c>
      <c r="J53" s="31">
        <f>+J35</f>
        <v>0</v>
      </c>
      <c r="K53" s="23">
        <f t="shared" si="13"/>
        <v>16468.56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68003.81</v>
      </c>
      <c r="C61" s="35">
        <f t="shared" si="16"/>
        <v>383932.58999999997</v>
      </c>
      <c r="D61" s="35">
        <f t="shared" si="16"/>
        <v>257432.97000000003</v>
      </c>
      <c r="E61" s="35">
        <f t="shared" si="16"/>
        <v>390505.56000000006</v>
      </c>
      <c r="F61" s="35">
        <f t="shared" si="16"/>
        <v>34171.52000000002</v>
      </c>
      <c r="G61" s="35">
        <f t="shared" si="16"/>
        <v>-203005.83</v>
      </c>
      <c r="H61" s="35">
        <f t="shared" si="16"/>
        <v>118536.80000000002</v>
      </c>
      <c r="I61" s="35">
        <f t="shared" si="16"/>
        <v>-51046.560000000005</v>
      </c>
      <c r="J61" s="35">
        <f t="shared" si="16"/>
        <v>143172.95</v>
      </c>
      <c r="K61" s="35">
        <f>SUM(B61:J61)</f>
        <v>1141703.81</v>
      </c>
    </row>
    <row r="62" spans="1:11" ht="18.75" customHeight="1">
      <c r="A62" s="16" t="s">
        <v>77</v>
      </c>
      <c r="B62" s="35">
        <f aca="true" t="shared" si="17" ref="B62:J62">B63+B64+B65+B66+B67+B68</f>
        <v>-186728.5</v>
      </c>
      <c r="C62" s="35">
        <f t="shared" si="17"/>
        <v>-268345</v>
      </c>
      <c r="D62" s="35">
        <f t="shared" si="17"/>
        <v>-246655.5</v>
      </c>
      <c r="E62" s="35">
        <f t="shared" si="17"/>
        <v>-179588.5</v>
      </c>
      <c r="F62" s="35">
        <f t="shared" si="17"/>
        <v>-192976</v>
      </c>
      <c r="G62" s="35">
        <f t="shared" si="17"/>
        <v>-255552.5</v>
      </c>
      <c r="H62" s="35">
        <f t="shared" si="17"/>
        <v>-212047.5</v>
      </c>
      <c r="I62" s="35">
        <f t="shared" si="17"/>
        <v>-42518</v>
      </c>
      <c r="J62" s="35">
        <f t="shared" si="17"/>
        <v>-86208.5</v>
      </c>
      <c r="K62" s="35">
        <f aca="true" t="shared" si="18" ref="K62:K98">SUM(B62:J62)</f>
        <v>-1670620</v>
      </c>
    </row>
    <row r="63" spans="1:11" ht="18.75" customHeight="1">
      <c r="A63" s="12" t="s">
        <v>78</v>
      </c>
      <c r="B63" s="35">
        <f>-ROUND(B9*$D$3,2)</f>
        <v>-186728.5</v>
      </c>
      <c r="C63" s="35">
        <f aca="true" t="shared" si="19" ref="C63:J63">-ROUND(C9*$D$3,2)</f>
        <v>-268345</v>
      </c>
      <c r="D63" s="35">
        <f t="shared" si="19"/>
        <v>-246655.5</v>
      </c>
      <c r="E63" s="35">
        <f t="shared" si="19"/>
        <v>-179588.5</v>
      </c>
      <c r="F63" s="35">
        <f t="shared" si="19"/>
        <v>-192976</v>
      </c>
      <c r="G63" s="35">
        <f t="shared" si="19"/>
        <v>-255552.5</v>
      </c>
      <c r="H63" s="35">
        <f t="shared" si="19"/>
        <v>-212047.5</v>
      </c>
      <c r="I63" s="35">
        <f t="shared" si="19"/>
        <v>-42518</v>
      </c>
      <c r="J63" s="35">
        <f t="shared" si="19"/>
        <v>-86208.5</v>
      </c>
      <c r="K63" s="35">
        <f t="shared" si="18"/>
        <v>-1670620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SUM(B70:B96)</f>
        <v>-39116.01</v>
      </c>
      <c r="C69" s="35">
        <f aca="true" t="shared" si="20" ref="C69:J69">SUM(C70:C96)</f>
        <v>-22371.73</v>
      </c>
      <c r="D69" s="35">
        <f t="shared" si="20"/>
        <v>-147551.16999999998</v>
      </c>
      <c r="E69" s="35">
        <f t="shared" si="20"/>
        <v>-51297.12</v>
      </c>
      <c r="F69" s="35">
        <f t="shared" si="20"/>
        <v>-56331.509999999995</v>
      </c>
      <c r="G69" s="35">
        <f t="shared" si="20"/>
        <v>-58591.8</v>
      </c>
      <c r="H69" s="35">
        <f t="shared" si="20"/>
        <v>-24422.47</v>
      </c>
      <c r="I69" s="35">
        <f t="shared" si="20"/>
        <v>-63074.6</v>
      </c>
      <c r="J69" s="35">
        <f t="shared" si="20"/>
        <v>-29572.47</v>
      </c>
      <c r="K69" s="35">
        <f t="shared" si="18"/>
        <v>-492328.8799999999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-25006.95</v>
      </c>
      <c r="C76" s="35">
        <v>-1771.28</v>
      </c>
      <c r="D76" s="35">
        <v>-127109.25</v>
      </c>
      <c r="E76" s="35">
        <v>-25305.43</v>
      </c>
      <c r="F76" s="35">
        <v>-37291.88</v>
      </c>
      <c r="G76" s="35">
        <v>-30146.49</v>
      </c>
      <c r="H76" s="35">
        <v>-10500</v>
      </c>
      <c r="I76" s="35">
        <v>-3846</v>
      </c>
      <c r="J76" s="35">
        <v>-3294</v>
      </c>
      <c r="K76" s="48">
        <f t="shared" si="18"/>
        <v>-264271.28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-12413.69</v>
      </c>
      <c r="F93" s="19">
        <v>0</v>
      </c>
      <c r="G93" s="19">
        <v>0</v>
      </c>
      <c r="H93" s="19">
        <v>0</v>
      </c>
      <c r="I93" s="48">
        <v>-7213.53</v>
      </c>
      <c r="J93" s="48">
        <v>-16188.27</v>
      </c>
      <c r="K93" s="48">
        <f t="shared" si="18"/>
        <v>-35815.490000000005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48">
        <v>293848.32</v>
      </c>
      <c r="C98" s="48">
        <v>674649.32</v>
      </c>
      <c r="D98" s="48">
        <v>651639.64</v>
      </c>
      <c r="E98" s="48">
        <v>621391.18</v>
      </c>
      <c r="F98" s="48">
        <v>283479.03</v>
      </c>
      <c r="G98" s="48">
        <v>111138.47</v>
      </c>
      <c r="H98" s="48">
        <v>355006.77</v>
      </c>
      <c r="I98" s="48">
        <v>54546.04</v>
      </c>
      <c r="J98" s="48">
        <v>258953.92</v>
      </c>
      <c r="K98" s="48">
        <f t="shared" si="18"/>
        <v>3304652.6900000004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1616480.75</v>
      </c>
      <c r="C101" s="24">
        <f t="shared" si="21"/>
        <v>2651794.5700000003</v>
      </c>
      <c r="D101" s="24">
        <f t="shared" si="21"/>
        <v>2958008.8200000003</v>
      </c>
      <c r="E101" s="24">
        <f t="shared" si="21"/>
        <v>1886131.1499999997</v>
      </c>
      <c r="F101" s="24">
        <f t="shared" si="21"/>
        <v>2006911.2200000002</v>
      </c>
      <c r="G101" s="24">
        <f t="shared" si="21"/>
        <v>2664545.250000001</v>
      </c>
      <c r="H101" s="24">
        <f t="shared" si="21"/>
        <v>1604625.1</v>
      </c>
      <c r="I101" s="24">
        <f>+I102+I103</f>
        <v>521456.12999999995</v>
      </c>
      <c r="J101" s="24">
        <f>+J102+J103</f>
        <v>1047545.8300000001</v>
      </c>
      <c r="K101" s="48">
        <f>SUM(B101:J101)</f>
        <v>16957498.82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1598319.96</v>
      </c>
      <c r="C102" s="24">
        <f t="shared" si="22"/>
        <v>2628863.87</v>
      </c>
      <c r="D102" s="24">
        <f t="shared" si="22"/>
        <v>2931674.1900000004</v>
      </c>
      <c r="E102" s="24">
        <f t="shared" si="22"/>
        <v>1864314.3699999996</v>
      </c>
      <c r="F102" s="24">
        <f t="shared" si="22"/>
        <v>1983954.9900000002</v>
      </c>
      <c r="G102" s="24">
        <f t="shared" si="22"/>
        <v>2635395.090000001</v>
      </c>
      <c r="H102" s="24">
        <f t="shared" si="22"/>
        <v>1585116.06</v>
      </c>
      <c r="I102" s="24">
        <f t="shared" si="22"/>
        <v>521456.12999999995</v>
      </c>
      <c r="J102" s="24">
        <f t="shared" si="22"/>
        <v>1033857.7400000001</v>
      </c>
      <c r="K102" s="48">
        <f>SUM(B102:J102)</f>
        <v>16782952.400000002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16957498.84</v>
      </c>
      <c r="L109" s="54"/>
    </row>
    <row r="110" spans="1:11" ht="18.75" customHeight="1">
      <c r="A110" s="26" t="s">
        <v>73</v>
      </c>
      <c r="B110" s="27">
        <v>231075.01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231075.01</v>
      </c>
    </row>
    <row r="111" spans="1:11" ht="18.75" customHeight="1">
      <c r="A111" s="26" t="s">
        <v>74</v>
      </c>
      <c r="B111" s="27">
        <v>1385405.74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1385405.74</v>
      </c>
    </row>
    <row r="112" spans="1:11" ht="18.75" customHeight="1">
      <c r="A112" s="26" t="s">
        <v>75</v>
      </c>
      <c r="B112" s="40">
        <v>0</v>
      </c>
      <c r="C112" s="27">
        <f>+C101</f>
        <v>2651794.5700000003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2651794.5700000003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2958008.8200000003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2958008.8200000003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1886131.1499999997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1886131.1499999997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372223.32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372223.32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682945.01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682945.01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102269.73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102269.73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849473.16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849473.16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758248.44</v>
      </c>
      <c r="H119" s="40">
        <v>0</v>
      </c>
      <c r="I119" s="40">
        <v>0</v>
      </c>
      <c r="J119" s="40">
        <v>0</v>
      </c>
      <c r="K119" s="41">
        <f t="shared" si="24"/>
        <v>758248.44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61682.73</v>
      </c>
      <c r="H120" s="40">
        <v>0</v>
      </c>
      <c r="I120" s="40">
        <v>0</v>
      </c>
      <c r="J120" s="40">
        <v>0</v>
      </c>
      <c r="K120" s="41">
        <f t="shared" si="24"/>
        <v>61682.73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53811.11</v>
      </c>
      <c r="H121" s="40">
        <v>0</v>
      </c>
      <c r="I121" s="40">
        <v>0</v>
      </c>
      <c r="J121" s="40">
        <v>0</v>
      </c>
      <c r="K121" s="41">
        <f t="shared" si="24"/>
        <v>53811.11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403990.1</v>
      </c>
      <c r="H122" s="40">
        <v>0</v>
      </c>
      <c r="I122" s="40">
        <v>0</v>
      </c>
      <c r="J122" s="40">
        <v>0</v>
      </c>
      <c r="K122" s="41">
        <f t="shared" si="24"/>
        <v>403990.1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1386812.89</v>
      </c>
      <c r="H123" s="40">
        <v>0</v>
      </c>
      <c r="I123" s="40">
        <v>0</v>
      </c>
      <c r="J123" s="40">
        <v>0</v>
      </c>
      <c r="K123" s="41">
        <f t="shared" si="24"/>
        <v>1386812.89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620293.37</v>
      </c>
      <c r="I124" s="40">
        <v>0</v>
      </c>
      <c r="J124" s="40">
        <v>0</v>
      </c>
      <c r="K124" s="41">
        <f t="shared" si="24"/>
        <v>620293.37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984331.73</v>
      </c>
      <c r="I125" s="40">
        <v>0</v>
      </c>
      <c r="J125" s="40">
        <v>0</v>
      </c>
      <c r="K125" s="41">
        <f t="shared" si="24"/>
        <v>984331.73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521456.13</v>
      </c>
      <c r="J126" s="40">
        <v>0</v>
      </c>
      <c r="K126" s="41">
        <f t="shared" si="24"/>
        <v>521456.13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1047545.83</v>
      </c>
      <c r="K127" s="44">
        <f t="shared" si="24"/>
        <v>1047545.83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2015-12-29T13:17:55Z</dcterms:modified>
  <cp:category/>
  <cp:version/>
  <cp:contentType/>
  <cp:contentStatus/>
</cp:coreProperties>
</file>