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<sst xmlns="http://schemas.openxmlformats.org/spreadsheetml/2006/main" count="131" uniqueCount="131">
  <si>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</si>
  <si>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</si>
  <si>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</si>
  <si>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</si>
  <si>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</si>
  <si>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</si>
  <si>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</si>
  <si>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</si>
  <si>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</si>
  <si>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</si>
  <si>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</si>
  <si>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</si>
  <si>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</si>
  <si>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</si>
  <si>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</si>
  <si>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</si>
  <si>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</si>
  <si>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</si>
  <si>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</si>
  <si>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</si>
  <si>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</si>
  <si>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</si>
  <si>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</si>
  <si>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</si>
  <si>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</si>
  <si>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</si>
  <si>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</si>
  <si>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</si>
  <si>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</si>
  <si>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</si>
  <si>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</si>
  <si>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</si>
  <si>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</si>
  <si>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</si>
  <si>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</si>
  <si>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</si>
  <si>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</si>
  <si>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</si>
  <si>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</si>
  <si>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</si>
  <si>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</si>
  <si>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</si>
  <si>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</si>
  <si>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</si>
  <si>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</si>
  <si>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</si>
  <si>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</si>
  <si>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</si>
  <si>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</si>
  <si>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</si>
  <si>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</si>
  <si>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</si>
  <si>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</si>
  <si>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</si>
  <si>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</si>
  <si>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</si>
  <si>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</si>
  <si>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</si>
  <si>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</si>
  <si>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</si>
  <si>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</si>
  <si>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</si>
  <si>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</si>
  <si>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</si>
  <si>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</si>
  <si>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</si>
  <si>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</si>
  <si>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</si>
  <si>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</si>
  <si>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</si>
  <si>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</si>
  <si>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</si>
  <si>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</si>
  <si>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</si>
  <si>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</si>
  <si>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</si>
  <si>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</si>
  <si>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</si>
  <si>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</si>
  <si>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</si>
  <si>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</si>
  <si>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</si>
  <si>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</si>
  <si>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</si>
  <si>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</si>
  <si>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</si>
  <si>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</si>
  <si>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</si>
  <si>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</si>
  <si>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</si>
  <si>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</si>
  <si>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</si>
  <si>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</si>
  <si>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</si>
  <si>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</si>
  <si>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</si>
  <si>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</si>
  <si>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</si>
  <si>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</si>
  <si>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</si>
  <si>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</si>
  <si>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</si>
  <si>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</si>
  <si>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</si>
  <si>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</si>
  <si>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</si>
  <si>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</si>
  <si>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</si>
  <si>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</si>
  <si>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</si>
  <si>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</si>
  <si>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</si>
  <si>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</si>
  <si>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</si>
  <si>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</si>
  <si>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</si>
  <si>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</si>
  <si>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</si>
  <si>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</si>
  <si>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</si>
  <si>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</si>
  <si>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</si>
  <si>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</si>
  <si>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</si>
  <si>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</si>
  <si>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</si>
  <si>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</si>
  <si>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</si>
  <si>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</si>
  <si>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</si>
  <si>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14/12/15 - VENCIMENTO 21/12/15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</si>
</sst>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600056</v>
      </c>
      <c r="C7" s="9">
        <f t="shared" si="0"/>
        <v>764458</v>
      </c>
      <c r="D7" s="9">
        <f t="shared" si="0"/>
        <v>802131</v>
      </c>
      <c r="E7" s="9">
        <f t="shared" si="0"/>
        <v>525687</v>
      </c>
      <c r="F7" s="9">
        <f t="shared" si="0"/>
        <v>712162</v>
      </c>
      <c r="G7" s="9">
        <f t="shared" si="0"/>
        <v>1202961</v>
      </c>
      <c r="H7" s="9">
        <f t="shared" si="0"/>
        <v>541713</v>
      </c>
      <c r="I7" s="9">
        <f t="shared" si="0"/>
        <v>124702</v>
      </c>
      <c r="J7" s="9">
        <f t="shared" si="0"/>
        <v>313351</v>
      </c>
      <c r="K7" s="9">
        <f t="shared" si="0"/>
        <v>5587221</v>
      </c>
      <c r="L7" s="52"/>
    </row>
    <row r="8" spans="1:11" ht="17.25" customHeight="1">
      <c r="A8" s="10" t="s">
        <v>101</v>
      </c>
      <c r="B8" s="11">
        <f>B9+B12+B16</f>
        <v>361294</v>
      </c>
      <c r="C8" s="11">
        <f aca="true" t="shared" si="1" ref="C8:J8">C9+C12+C16</f>
        <v>470075</v>
      </c>
      <c r="D8" s="11">
        <f t="shared" si="1"/>
        <v>466952</v>
      </c>
      <c r="E8" s="11">
        <f t="shared" si="1"/>
        <v>317991</v>
      </c>
      <c r="F8" s="11">
        <f t="shared" si="1"/>
        <v>414505</v>
      </c>
      <c r="G8" s="11">
        <f t="shared" si="1"/>
        <v>687732</v>
      </c>
      <c r="H8" s="11">
        <f t="shared" si="1"/>
        <v>341393</v>
      </c>
      <c r="I8" s="11">
        <f t="shared" si="1"/>
        <v>67906</v>
      </c>
      <c r="J8" s="11">
        <f t="shared" si="1"/>
        <v>183701</v>
      </c>
      <c r="K8" s="11">
        <f>SUM(B8:J8)</f>
        <v>3311549</v>
      </c>
    </row>
    <row r="9" spans="1:11" ht="17.25" customHeight="1">
      <c r="A9" s="15" t="s">
        <v>17</v>
      </c>
      <c r="B9" s="13">
        <f>+B10+B11</f>
        <v>49133</v>
      </c>
      <c r="C9" s="13">
        <f aca="true" t="shared" si="2" ref="C9:J9">+C10+C11</f>
        <v>70535</v>
      </c>
      <c r="D9" s="13">
        <f t="shared" si="2"/>
        <v>64730</v>
      </c>
      <c r="E9" s="13">
        <f t="shared" si="2"/>
        <v>46500</v>
      </c>
      <c r="F9" s="13">
        <f t="shared" si="2"/>
        <v>52636</v>
      </c>
      <c r="G9" s="13">
        <f t="shared" si="2"/>
        <v>69511</v>
      </c>
      <c r="H9" s="13">
        <f t="shared" si="2"/>
        <v>56648</v>
      </c>
      <c r="I9" s="13">
        <f t="shared" si="2"/>
        <v>11656</v>
      </c>
      <c r="J9" s="13">
        <f t="shared" si="2"/>
        <v>22601</v>
      </c>
      <c r="K9" s="11">
        <f>SUM(B9:J9)</f>
        <v>443950</v>
      </c>
    </row>
    <row r="10" spans="1:11" ht="17.25" customHeight="1">
      <c r="A10" s="29" t="s">
        <v>18</v>
      </c>
      <c r="B10" s="13">
        <v>49133</v>
      </c>
      <c r="C10" s="13">
        <v>70535</v>
      </c>
      <c r="D10" s="13">
        <v>64730</v>
      </c>
      <c r="E10" s="13">
        <v>46500</v>
      </c>
      <c r="F10" s="13">
        <v>52636</v>
      </c>
      <c r="G10" s="13">
        <v>69511</v>
      </c>
      <c r="H10" s="13">
        <v>56648</v>
      </c>
      <c r="I10" s="13">
        <v>11656</v>
      </c>
      <c r="J10" s="13">
        <v>22601</v>
      </c>
      <c r="K10" s="11">
        <f>SUM(B10:J10)</f>
        <v>443950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244063</v>
      </c>
      <c r="C12" s="17">
        <f t="shared" si="3"/>
        <v>315566</v>
      </c>
      <c r="D12" s="17">
        <f t="shared" si="3"/>
        <v>319143</v>
      </c>
      <c r="E12" s="17">
        <f t="shared" si="3"/>
        <v>219583</v>
      </c>
      <c r="F12" s="17">
        <f t="shared" si="3"/>
        <v>284928</v>
      </c>
      <c r="G12" s="17">
        <f t="shared" si="3"/>
        <v>493109</v>
      </c>
      <c r="H12" s="17">
        <f t="shared" si="3"/>
        <v>233127</v>
      </c>
      <c r="I12" s="17">
        <f t="shared" si="3"/>
        <v>44520</v>
      </c>
      <c r="J12" s="17">
        <f t="shared" si="3"/>
        <v>125238</v>
      </c>
      <c r="K12" s="11">
        <f aca="true" t="shared" si="4" ref="K12:K27">SUM(B12:J12)</f>
        <v>2279277</v>
      </c>
    </row>
    <row r="13" spans="1:13" ht="17.25" customHeight="1">
      <c r="A13" s="14" t="s">
        <v>20</v>
      </c>
      <c r="B13" s="13">
        <v>117338</v>
      </c>
      <c r="C13" s="13">
        <v>161094</v>
      </c>
      <c r="D13" s="13">
        <v>169020</v>
      </c>
      <c r="E13" s="13">
        <v>112388</v>
      </c>
      <c r="F13" s="13">
        <v>143769</v>
      </c>
      <c r="G13" s="13">
        <v>235299</v>
      </c>
      <c r="H13" s="13">
        <v>109126</v>
      </c>
      <c r="I13" s="13">
        <v>25087</v>
      </c>
      <c r="J13" s="13">
        <v>66079</v>
      </c>
      <c r="K13" s="11">
        <f t="shared" si="4"/>
        <v>1139200</v>
      </c>
      <c r="L13" s="52"/>
      <c r="M13" s="53"/>
    </row>
    <row r="14" spans="1:12" ht="17.25" customHeight="1">
      <c r="A14" s="14" t="s">
        <v>21</v>
      </c>
      <c r="B14" s="13">
        <v>116579</v>
      </c>
      <c r="C14" s="13">
        <v>140323</v>
      </c>
      <c r="D14" s="13">
        <v>138522</v>
      </c>
      <c r="E14" s="13">
        <v>98071</v>
      </c>
      <c r="F14" s="13">
        <v>131240</v>
      </c>
      <c r="G14" s="13">
        <v>242296</v>
      </c>
      <c r="H14" s="13">
        <v>111403</v>
      </c>
      <c r="I14" s="13">
        <v>17241</v>
      </c>
      <c r="J14" s="13">
        <v>55278</v>
      </c>
      <c r="K14" s="11">
        <f t="shared" si="4"/>
        <v>1050953</v>
      </c>
      <c r="L14" s="52"/>
    </row>
    <row r="15" spans="1:11" ht="17.25" customHeight="1">
      <c r="A15" s="14" t="s">
        <v>22</v>
      </c>
      <c r="B15" s="13">
        <v>10146</v>
      </c>
      <c r="C15" s="13">
        <v>14149</v>
      </c>
      <c r="D15" s="13">
        <v>11601</v>
      </c>
      <c r="E15" s="13">
        <v>9124</v>
      </c>
      <c r="F15" s="13">
        <v>9919</v>
      </c>
      <c r="G15" s="13">
        <v>15514</v>
      </c>
      <c r="H15" s="13">
        <v>12598</v>
      </c>
      <c r="I15" s="13">
        <v>2192</v>
      </c>
      <c r="J15" s="13">
        <v>3881</v>
      </c>
      <c r="K15" s="11">
        <f t="shared" si="4"/>
        <v>89124</v>
      </c>
    </row>
    <row r="16" spans="1:11" ht="17.25" customHeight="1">
      <c r="A16" s="15" t="s">
        <v>97</v>
      </c>
      <c r="B16" s="13">
        <f>B17+B18+B19</f>
        <v>68098</v>
      </c>
      <c r="C16" s="13">
        <f aca="true" t="shared" si="5" ref="C16:J16">C17+C18+C19</f>
        <v>83974</v>
      </c>
      <c r="D16" s="13">
        <f t="shared" si="5"/>
        <v>83079</v>
      </c>
      <c r="E16" s="13">
        <f t="shared" si="5"/>
        <v>51908</v>
      </c>
      <c r="F16" s="13">
        <f t="shared" si="5"/>
        <v>76941</v>
      </c>
      <c r="G16" s="13">
        <f t="shared" si="5"/>
        <v>125112</v>
      </c>
      <c r="H16" s="13">
        <f t="shared" si="5"/>
        <v>51618</v>
      </c>
      <c r="I16" s="13">
        <f t="shared" si="5"/>
        <v>11730</v>
      </c>
      <c r="J16" s="13">
        <f t="shared" si="5"/>
        <v>35862</v>
      </c>
      <c r="K16" s="11">
        <f t="shared" si="4"/>
        <v>588322</v>
      </c>
    </row>
    <row r="17" spans="1:11" ht="17.25" customHeight="1">
      <c r="A17" s="14" t="s">
        <v>98</v>
      </c>
      <c r="B17" s="13">
        <v>11680</v>
      </c>
      <c r="C17" s="13">
        <v>15479</v>
      </c>
      <c r="D17" s="13">
        <v>14531</v>
      </c>
      <c r="E17" s="13">
        <v>9750</v>
      </c>
      <c r="F17" s="13">
        <v>14873</v>
      </c>
      <c r="G17" s="13">
        <v>25501</v>
      </c>
      <c r="H17" s="13">
        <v>10833</v>
      </c>
      <c r="I17" s="13">
        <v>2587</v>
      </c>
      <c r="J17" s="13">
        <v>5718</v>
      </c>
      <c r="K17" s="11">
        <f t="shared" si="4"/>
        <v>110952</v>
      </c>
    </row>
    <row r="18" spans="1:11" ht="17.25" customHeight="1">
      <c r="A18" s="14" t="s">
        <v>99</v>
      </c>
      <c r="B18" s="13">
        <v>4277</v>
      </c>
      <c r="C18" s="13">
        <v>4398</v>
      </c>
      <c r="D18" s="13">
        <v>6152</v>
      </c>
      <c r="E18" s="13">
        <v>3913</v>
      </c>
      <c r="F18" s="13">
        <v>6528</v>
      </c>
      <c r="G18" s="13">
        <v>11668</v>
      </c>
      <c r="H18" s="13">
        <v>3241</v>
      </c>
      <c r="I18" s="13">
        <v>797</v>
      </c>
      <c r="J18" s="13">
        <v>2708</v>
      </c>
      <c r="K18" s="11">
        <f t="shared" si="4"/>
        <v>43682</v>
      </c>
    </row>
    <row r="19" spans="1:11" ht="17.25" customHeight="1">
      <c r="A19" s="14" t="s">
        <v>100</v>
      </c>
      <c r="B19" s="13">
        <v>52141</v>
      </c>
      <c r="C19" s="13">
        <v>64097</v>
      </c>
      <c r="D19" s="13">
        <v>62396</v>
      </c>
      <c r="E19" s="13">
        <v>38245</v>
      </c>
      <c r="F19" s="13">
        <v>55540</v>
      </c>
      <c r="G19" s="13">
        <v>87943</v>
      </c>
      <c r="H19" s="13">
        <v>37544</v>
      </c>
      <c r="I19" s="13">
        <v>8346</v>
      </c>
      <c r="J19" s="13">
        <v>27436</v>
      </c>
      <c r="K19" s="11">
        <f t="shared" si="4"/>
        <v>433688</v>
      </c>
    </row>
    <row r="20" spans="1:11" ht="17.25" customHeight="1">
      <c r="A20" s="16" t="s">
        <v>23</v>
      </c>
      <c r="B20" s="11">
        <f>+B21+B22+B23</f>
        <v>176022</v>
      </c>
      <c r="C20" s="11">
        <f aca="true" t="shared" si="6" ref="C20:J20">+C21+C22+C23</f>
        <v>197697</v>
      </c>
      <c r="D20" s="11">
        <f t="shared" si="6"/>
        <v>225430</v>
      </c>
      <c r="E20" s="11">
        <f t="shared" si="6"/>
        <v>140690</v>
      </c>
      <c r="F20" s="11">
        <f t="shared" si="6"/>
        <v>219861</v>
      </c>
      <c r="G20" s="11">
        <f t="shared" si="6"/>
        <v>414287</v>
      </c>
      <c r="H20" s="11">
        <f t="shared" si="6"/>
        <v>144314</v>
      </c>
      <c r="I20" s="11">
        <f t="shared" si="6"/>
        <v>35724</v>
      </c>
      <c r="J20" s="11">
        <f t="shared" si="6"/>
        <v>83731</v>
      </c>
      <c r="K20" s="11">
        <f t="shared" si="4"/>
        <v>1637756</v>
      </c>
    </row>
    <row r="21" spans="1:12" ht="17.25" customHeight="1">
      <c r="A21" s="12" t="s">
        <v>24</v>
      </c>
      <c r="B21" s="13">
        <v>94110</v>
      </c>
      <c r="C21" s="13">
        <v>115281</v>
      </c>
      <c r="D21" s="13">
        <v>134119</v>
      </c>
      <c r="E21" s="13">
        <v>81441</v>
      </c>
      <c r="F21" s="13">
        <v>124917</v>
      </c>
      <c r="G21" s="13">
        <v>217752</v>
      </c>
      <c r="H21" s="13">
        <v>80556</v>
      </c>
      <c r="I21" s="13">
        <v>22241</v>
      </c>
      <c r="J21" s="13">
        <v>48987</v>
      </c>
      <c r="K21" s="11">
        <f t="shared" si="4"/>
        <v>919404</v>
      </c>
      <c r="L21" s="52"/>
    </row>
    <row r="22" spans="1:12" ht="17.25" customHeight="1">
      <c r="A22" s="12" t="s">
        <v>25</v>
      </c>
      <c r="B22" s="13">
        <v>76423</v>
      </c>
      <c r="C22" s="13">
        <v>75944</v>
      </c>
      <c r="D22" s="13">
        <v>84898</v>
      </c>
      <c r="E22" s="13">
        <v>55171</v>
      </c>
      <c r="F22" s="13">
        <v>89328</v>
      </c>
      <c r="G22" s="13">
        <v>186658</v>
      </c>
      <c r="H22" s="13">
        <v>58261</v>
      </c>
      <c r="I22" s="13">
        <v>12310</v>
      </c>
      <c r="J22" s="13">
        <v>32617</v>
      </c>
      <c r="K22" s="11">
        <f t="shared" si="4"/>
        <v>671610</v>
      </c>
      <c r="L22" s="52"/>
    </row>
    <row r="23" spans="1:11" ht="17.25" customHeight="1">
      <c r="A23" s="12" t="s">
        <v>26</v>
      </c>
      <c r="B23" s="13">
        <v>5489</v>
      </c>
      <c r="C23" s="13">
        <v>6472</v>
      </c>
      <c r="D23" s="13">
        <v>6413</v>
      </c>
      <c r="E23" s="13">
        <v>4078</v>
      </c>
      <c r="F23" s="13">
        <v>5616</v>
      </c>
      <c r="G23" s="13">
        <v>9877</v>
      </c>
      <c r="H23" s="13">
        <v>5497</v>
      </c>
      <c r="I23" s="13">
        <v>1173</v>
      </c>
      <c r="J23" s="13">
        <v>2127</v>
      </c>
      <c r="K23" s="11">
        <f t="shared" si="4"/>
        <v>46742</v>
      </c>
    </row>
    <row r="24" spans="1:11" ht="17.25" customHeight="1">
      <c r="A24" s="16" t="s">
        <v>27</v>
      </c>
      <c r="B24" s="13">
        <v>62740</v>
      </c>
      <c r="C24" s="13">
        <v>96686</v>
      </c>
      <c r="D24" s="13">
        <v>109749</v>
      </c>
      <c r="E24" s="13">
        <v>67006</v>
      </c>
      <c r="F24" s="13">
        <v>77796</v>
      </c>
      <c r="G24" s="13">
        <v>100942</v>
      </c>
      <c r="H24" s="13">
        <v>49934</v>
      </c>
      <c r="I24" s="13">
        <v>21072</v>
      </c>
      <c r="J24" s="13">
        <v>45919</v>
      </c>
      <c r="K24" s="11">
        <f t="shared" si="4"/>
        <v>631844</v>
      </c>
    </row>
    <row r="25" spans="1:12" ht="17.25" customHeight="1">
      <c r="A25" s="12" t="s">
        <v>28</v>
      </c>
      <c r="B25" s="13">
        <v>40154</v>
      </c>
      <c r="C25" s="13">
        <v>61879</v>
      </c>
      <c r="D25" s="13">
        <v>70239</v>
      </c>
      <c r="E25" s="13">
        <v>42884</v>
      </c>
      <c r="F25" s="13">
        <v>49789</v>
      </c>
      <c r="G25" s="13">
        <v>64603</v>
      </c>
      <c r="H25" s="13">
        <v>31958</v>
      </c>
      <c r="I25" s="13">
        <v>13486</v>
      </c>
      <c r="J25" s="13">
        <v>29388</v>
      </c>
      <c r="K25" s="11">
        <f t="shared" si="4"/>
        <v>404380</v>
      </c>
      <c r="L25" s="52"/>
    </row>
    <row r="26" spans="1:12" ht="17.25" customHeight="1">
      <c r="A26" s="12" t="s">
        <v>29</v>
      </c>
      <c r="B26" s="13">
        <v>22586</v>
      </c>
      <c r="C26" s="13">
        <v>34807</v>
      </c>
      <c r="D26" s="13">
        <v>39510</v>
      </c>
      <c r="E26" s="13">
        <v>24122</v>
      </c>
      <c r="F26" s="13">
        <v>28007</v>
      </c>
      <c r="G26" s="13">
        <v>36339</v>
      </c>
      <c r="H26" s="13">
        <v>17976</v>
      </c>
      <c r="I26" s="13">
        <v>7586</v>
      </c>
      <c r="J26" s="13">
        <v>16531</v>
      </c>
      <c r="K26" s="11">
        <f t="shared" si="4"/>
        <v>227464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6072</v>
      </c>
      <c r="I27" s="11">
        <v>0</v>
      </c>
      <c r="J27" s="11">
        <v>0</v>
      </c>
      <c r="K27" s="11">
        <f t="shared" si="4"/>
        <v>6072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13308.38</v>
      </c>
      <c r="I35" s="19">
        <v>0</v>
      </c>
      <c r="J35" s="19">
        <v>0</v>
      </c>
      <c r="K35" s="23">
        <f>SUM(B35:J35)</f>
        <v>13308.38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6360.08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39380.280000000006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6360.08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39380.280000000006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1486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9201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1565452.15</v>
      </c>
      <c r="C47" s="22">
        <f aca="true" t="shared" si="11" ref="C47:H47">+C48+C57</f>
        <v>2271775.2700000005</v>
      </c>
      <c r="D47" s="22">
        <f t="shared" si="11"/>
        <v>2682955.3099999996</v>
      </c>
      <c r="E47" s="22">
        <f t="shared" si="11"/>
        <v>1501807.84</v>
      </c>
      <c r="F47" s="22">
        <f t="shared" si="11"/>
        <v>1970274.8800000001</v>
      </c>
      <c r="G47" s="22">
        <f t="shared" si="11"/>
        <v>2858947.7300000004</v>
      </c>
      <c r="H47" s="22">
        <f t="shared" si="11"/>
        <v>1493600.93</v>
      </c>
      <c r="I47" s="22">
        <f>+I48+I57</f>
        <v>597004.11</v>
      </c>
      <c r="J47" s="22">
        <f>+J48+J57</f>
        <v>903768.98</v>
      </c>
      <c r="K47" s="22">
        <f>SUM(B47:J47)</f>
        <v>15845587.200000001</v>
      </c>
    </row>
    <row r="48" spans="1:11" ht="17.25" customHeight="1">
      <c r="A48" s="16" t="s">
        <v>115</v>
      </c>
      <c r="B48" s="23">
        <f>SUM(B49:B56)</f>
        <v>1548335.7899999998</v>
      </c>
      <c r="C48" s="23">
        <f aca="true" t="shared" si="12" ref="C48:J48">SUM(C49:C56)</f>
        <v>2250163.0900000003</v>
      </c>
      <c r="D48" s="23">
        <f t="shared" si="12"/>
        <v>2658124.9499999997</v>
      </c>
      <c r="E48" s="23">
        <f t="shared" si="12"/>
        <v>1481266.97</v>
      </c>
      <c r="F48" s="23">
        <f t="shared" si="12"/>
        <v>1948629.1900000002</v>
      </c>
      <c r="G48" s="23">
        <f t="shared" si="12"/>
        <v>2831501.3200000003</v>
      </c>
      <c r="H48" s="23">
        <f t="shared" si="12"/>
        <v>1475206.47</v>
      </c>
      <c r="I48" s="23">
        <f t="shared" si="12"/>
        <v>597004.11</v>
      </c>
      <c r="J48" s="23">
        <f t="shared" si="12"/>
        <v>890880.48</v>
      </c>
      <c r="K48" s="23">
        <f aca="true" t="shared" si="13" ref="K48:K57">SUM(B48:J48)</f>
        <v>15681112.370000001</v>
      </c>
    </row>
    <row r="49" spans="1:11" ht="17.25" customHeight="1">
      <c r="A49" s="34" t="s">
        <v>46</v>
      </c>
      <c r="B49" s="23">
        <f aca="true" t="shared" si="14" ref="B49:H49">ROUND(B30*B7,2)</f>
        <v>1547124.38</v>
      </c>
      <c r="C49" s="23">
        <f t="shared" si="14"/>
        <v>2243149.11</v>
      </c>
      <c r="D49" s="23">
        <f t="shared" si="14"/>
        <v>2655775.53</v>
      </c>
      <c r="E49" s="23">
        <f t="shared" si="14"/>
        <v>1480229.45</v>
      </c>
      <c r="F49" s="23">
        <f t="shared" si="14"/>
        <v>1946694.83</v>
      </c>
      <c r="G49" s="23">
        <f t="shared" si="14"/>
        <v>2828762.79</v>
      </c>
      <c r="H49" s="23">
        <f t="shared" si="14"/>
        <v>1460674.93</v>
      </c>
      <c r="I49" s="23">
        <f>ROUND(I30*I7,2)</f>
        <v>595938.39</v>
      </c>
      <c r="J49" s="23">
        <f>ROUND(J30*J7,2)</f>
        <v>888663.44</v>
      </c>
      <c r="K49" s="23">
        <f t="shared" si="13"/>
        <v>15647012.85</v>
      </c>
    </row>
    <row r="50" spans="1:11" ht="17.25" customHeight="1">
      <c r="A50" s="34" t="s">
        <v>47</v>
      </c>
      <c r="B50" s="19">
        <v>0</v>
      </c>
      <c r="C50" s="23">
        <f>ROUND(C31*C7,2)</f>
        <v>4986.1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4986.1</v>
      </c>
    </row>
    <row r="51" spans="1:11" ht="17.25" customHeight="1">
      <c r="A51" s="68" t="s">
        <v>108</v>
      </c>
      <c r="B51" s="69">
        <f aca="true" t="shared" si="15" ref="B51:H51">ROUND(B32*B7,2)</f>
        <v>-2880.27</v>
      </c>
      <c r="C51" s="69">
        <f t="shared" si="15"/>
        <v>-3745.84</v>
      </c>
      <c r="D51" s="69">
        <f t="shared" si="15"/>
        <v>-4010.66</v>
      </c>
      <c r="E51" s="69">
        <f t="shared" si="15"/>
        <v>-2407.88</v>
      </c>
      <c r="F51" s="69">
        <f t="shared" si="15"/>
        <v>-3347.16</v>
      </c>
      <c r="G51" s="69">
        <f t="shared" si="15"/>
        <v>-4691.55</v>
      </c>
      <c r="H51" s="69">
        <f t="shared" si="15"/>
        <v>-2491.88</v>
      </c>
      <c r="I51" s="19">
        <v>0</v>
      </c>
      <c r="J51" s="19">
        <v>0</v>
      </c>
      <c r="K51" s="69">
        <f>SUM(B51:J51)</f>
        <v>-23575.24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13308.38</v>
      </c>
      <c r="I53" s="31">
        <f>+I35</f>
        <v>0</v>
      </c>
      <c r="J53" s="31">
        <f>+J35</f>
        <v>0</v>
      </c>
      <c r="K53" s="23">
        <f t="shared" si="13"/>
        <v>13308.38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6360.08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39380.280000000006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17116.36</v>
      </c>
      <c r="C57" s="36">
        <v>21612.18</v>
      </c>
      <c r="D57" s="36">
        <v>24830.36</v>
      </c>
      <c r="E57" s="36">
        <v>20540.87</v>
      </c>
      <c r="F57" s="36">
        <v>21645.69</v>
      </c>
      <c r="G57" s="36">
        <v>27446.41</v>
      </c>
      <c r="H57" s="36">
        <v>18394.46</v>
      </c>
      <c r="I57" s="19">
        <v>0</v>
      </c>
      <c r="J57" s="36">
        <v>12888.5</v>
      </c>
      <c r="K57" s="36">
        <f t="shared" si="13"/>
        <v>164474.83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-308702.93</v>
      </c>
      <c r="C61" s="35">
        <f t="shared" si="16"/>
        <v>-275100.25</v>
      </c>
      <c r="D61" s="35">
        <f t="shared" si="16"/>
        <v>-276026.31</v>
      </c>
      <c r="E61" s="35">
        <f t="shared" si="16"/>
        <v>-337689.38</v>
      </c>
      <c r="F61" s="35">
        <f t="shared" si="16"/>
        <v>-316145.02</v>
      </c>
      <c r="G61" s="35">
        <f t="shared" si="16"/>
        <v>-350446.66</v>
      </c>
      <c r="H61" s="35">
        <f t="shared" si="16"/>
        <v>-212210.47</v>
      </c>
      <c r="I61" s="35">
        <f t="shared" si="16"/>
        <v>-100333.32</v>
      </c>
      <c r="J61" s="35">
        <f t="shared" si="16"/>
        <v>-105371.16</v>
      </c>
      <c r="K61" s="35">
        <f>SUM(B61:J61)</f>
        <v>-2282025.5</v>
      </c>
    </row>
    <row r="62" spans="1:11" ht="18.75" customHeight="1">
      <c r="A62" s="16" t="s">
        <v>77</v>
      </c>
      <c r="B62" s="35">
        <f aca="true" t="shared" si="17" ref="B62:J62">B63+B64+B65+B66+B67+B68</f>
        <v>-294593.87</v>
      </c>
      <c r="C62" s="35">
        <f t="shared" si="17"/>
        <v>-254504.34</v>
      </c>
      <c r="D62" s="35">
        <f t="shared" si="17"/>
        <v>-255584.85</v>
      </c>
      <c r="E62" s="35">
        <f t="shared" si="17"/>
        <v>-311646.37</v>
      </c>
      <c r="F62" s="35">
        <f t="shared" si="17"/>
        <v>-297105.39</v>
      </c>
      <c r="G62" s="35">
        <f t="shared" si="17"/>
        <v>-322001.81</v>
      </c>
      <c r="H62" s="35">
        <f t="shared" si="17"/>
        <v>-198288</v>
      </c>
      <c r="I62" s="35">
        <f t="shared" si="17"/>
        <v>-40796</v>
      </c>
      <c r="J62" s="35">
        <f t="shared" si="17"/>
        <v>-79103.5</v>
      </c>
      <c r="K62" s="35">
        <f aca="true" t="shared" si="18" ref="K62:K98">SUM(B62:J62)</f>
        <v>-2053624.13</v>
      </c>
    </row>
    <row r="63" spans="1:11" ht="18.75" customHeight="1">
      <c r="A63" s="12" t="s">
        <v>78</v>
      </c>
      <c r="B63" s="35">
        <f>-ROUND(B9*$D$3,2)</f>
        <v>-171965.5</v>
      </c>
      <c r="C63" s="35">
        <f aca="true" t="shared" si="19" ref="C63:J63">-ROUND(C9*$D$3,2)</f>
        <v>-246872.5</v>
      </c>
      <c r="D63" s="35">
        <f t="shared" si="19"/>
        <v>-226555</v>
      </c>
      <c r="E63" s="35">
        <f t="shared" si="19"/>
        <v>-162750</v>
      </c>
      <c r="F63" s="35">
        <f t="shared" si="19"/>
        <v>-184226</v>
      </c>
      <c r="G63" s="35">
        <f t="shared" si="19"/>
        <v>-243288.5</v>
      </c>
      <c r="H63" s="35">
        <f t="shared" si="19"/>
        <v>-198268</v>
      </c>
      <c r="I63" s="35">
        <f t="shared" si="19"/>
        <v>-40796</v>
      </c>
      <c r="J63" s="35">
        <f t="shared" si="19"/>
        <v>-79103.5</v>
      </c>
      <c r="K63" s="35">
        <f t="shared" si="18"/>
        <v>-1553825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35">
        <v>-941.5</v>
      </c>
      <c r="C65" s="35">
        <v>-343</v>
      </c>
      <c r="D65" s="35">
        <v>-448</v>
      </c>
      <c r="E65" s="35">
        <v>-1302</v>
      </c>
      <c r="F65" s="35">
        <v>-777</v>
      </c>
      <c r="G65" s="35">
        <v>-360.5</v>
      </c>
      <c r="H65" s="19">
        <v>0</v>
      </c>
      <c r="I65" s="19">
        <v>0</v>
      </c>
      <c r="J65" s="19">
        <v>0</v>
      </c>
      <c r="K65" s="35">
        <f t="shared" si="18"/>
        <v>-4172</v>
      </c>
    </row>
    <row r="66" spans="1:11" ht="18.75" customHeight="1">
      <c r="A66" s="12" t="s">
        <v>109</v>
      </c>
      <c r="B66" s="19">
        <v>0</v>
      </c>
      <c r="C66" s="19">
        <v>0</v>
      </c>
      <c r="D66" s="19">
        <v>0</v>
      </c>
      <c r="E66" s="35">
        <v>-24.5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35">
        <f t="shared" si="18"/>
        <v>-24.5</v>
      </c>
    </row>
    <row r="67" spans="1:11" ht="18.75" customHeight="1">
      <c r="A67" s="12" t="s">
        <v>55</v>
      </c>
      <c r="B67" s="47">
        <v>-121686.87</v>
      </c>
      <c r="C67" s="47">
        <v>-7243.84</v>
      </c>
      <c r="D67" s="47">
        <v>-28581.85</v>
      </c>
      <c r="E67" s="47">
        <v>-147569.87</v>
      </c>
      <c r="F67" s="47">
        <v>-112102.39</v>
      </c>
      <c r="G67" s="47">
        <v>-78352.81</v>
      </c>
      <c r="H67" s="47">
        <v>-20</v>
      </c>
      <c r="I67" s="19">
        <v>0</v>
      </c>
      <c r="J67" s="19">
        <v>0</v>
      </c>
      <c r="K67" s="35">
        <f t="shared" si="18"/>
        <v>-495557.63</v>
      </c>
    </row>
    <row r="68" spans="1:11" ht="18.75" customHeight="1">
      <c r="A68" s="12" t="s">
        <v>56</v>
      </c>
      <c r="B68" s="19">
        <v>0</v>
      </c>
      <c r="C68" s="47">
        <v>-45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8"/>
        <v>-45</v>
      </c>
    </row>
    <row r="69" spans="1:11" ht="18.75" customHeight="1">
      <c r="A69" s="12" t="s">
        <v>82</v>
      </c>
      <c r="B69" s="35">
        <f>SUM(B70:B96)</f>
        <v>-14109.06</v>
      </c>
      <c r="C69" s="35">
        <f aca="true" t="shared" si="20" ref="C69:J69">SUM(C70:C96)</f>
        <v>-20595.91</v>
      </c>
      <c r="D69" s="35">
        <f t="shared" si="20"/>
        <v>-20441.46</v>
      </c>
      <c r="E69" s="35">
        <f t="shared" si="20"/>
        <v>-26043.010000000002</v>
      </c>
      <c r="F69" s="35">
        <f t="shared" si="20"/>
        <v>-19039.63</v>
      </c>
      <c r="G69" s="35">
        <f t="shared" si="20"/>
        <v>-28444.85</v>
      </c>
      <c r="H69" s="35">
        <f t="shared" si="20"/>
        <v>-13922.47</v>
      </c>
      <c r="I69" s="35">
        <f t="shared" si="20"/>
        <v>-59537.32</v>
      </c>
      <c r="J69" s="35">
        <f t="shared" si="20"/>
        <v>-26267.66</v>
      </c>
      <c r="K69" s="35">
        <f t="shared" si="18"/>
        <v>-228401.37000000002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-114.09</v>
      </c>
      <c r="D71" s="35">
        <v>-11.43</v>
      </c>
      <c r="E71" s="19">
        <v>0</v>
      </c>
      <c r="F71" s="19">
        <v>0</v>
      </c>
      <c r="G71" s="35">
        <v>-11.43</v>
      </c>
      <c r="H71" s="19">
        <v>0</v>
      </c>
      <c r="I71" s="19">
        <v>0</v>
      </c>
      <c r="J71" s="19">
        <v>0</v>
      </c>
      <c r="K71" s="35">
        <f t="shared" si="18"/>
        <v>-136.95000000000002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47">
        <v>-45000</v>
      </c>
      <c r="J73" s="19">
        <v>0</v>
      </c>
      <c r="K73" s="48">
        <f t="shared" si="18"/>
        <v>-45000</v>
      </c>
    </row>
    <row r="74" spans="1:11" ht="18.75" customHeight="1">
      <c r="A74" s="34" t="s">
        <v>61</v>
      </c>
      <c r="B74" s="35">
        <v>-14109.06</v>
      </c>
      <c r="C74" s="35">
        <v>-20481.82</v>
      </c>
      <c r="D74" s="35">
        <v>-19362.28</v>
      </c>
      <c r="E74" s="35">
        <v>-13578</v>
      </c>
      <c r="F74" s="35">
        <v>-18658.98</v>
      </c>
      <c r="G74" s="35">
        <v>-28433.42</v>
      </c>
      <c r="H74" s="35">
        <v>-13922.47</v>
      </c>
      <c r="I74" s="35">
        <v>-4894.39</v>
      </c>
      <c r="J74" s="35">
        <v>-10090.2</v>
      </c>
      <c r="K74" s="48">
        <f t="shared" si="18"/>
        <v>-143530.62000000002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-12465.01</v>
      </c>
      <c r="F93" s="19">
        <v>0</v>
      </c>
      <c r="G93" s="19">
        <v>0</v>
      </c>
      <c r="H93" s="19">
        <v>0</v>
      </c>
      <c r="I93" s="48">
        <v>-7522.25</v>
      </c>
      <c r="J93" s="48">
        <v>-16177.46</v>
      </c>
      <c r="K93" s="48">
        <f t="shared" si="18"/>
        <v>-36164.72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129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f t="shared" si="18"/>
        <v>0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1256749.22</v>
      </c>
      <c r="C101" s="24">
        <f t="shared" si="21"/>
        <v>1996675.0200000003</v>
      </c>
      <c r="D101" s="24">
        <f t="shared" si="21"/>
        <v>2406928.9999999995</v>
      </c>
      <c r="E101" s="24">
        <f t="shared" si="21"/>
        <v>1164118.4600000002</v>
      </c>
      <c r="F101" s="24">
        <f t="shared" si="21"/>
        <v>1654129.8600000003</v>
      </c>
      <c r="G101" s="24">
        <f t="shared" si="21"/>
        <v>2508501.0700000003</v>
      </c>
      <c r="H101" s="24">
        <f t="shared" si="21"/>
        <v>1281390.46</v>
      </c>
      <c r="I101" s="24">
        <f>+I102+I103</f>
        <v>496670.79</v>
      </c>
      <c r="J101" s="24">
        <f>+J102+J103</f>
        <v>798397.82</v>
      </c>
      <c r="K101" s="48">
        <f>SUM(B101:J101)</f>
        <v>13563561.7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1239632.8599999999</v>
      </c>
      <c r="C102" s="24">
        <f t="shared" si="22"/>
        <v>1975062.8400000003</v>
      </c>
      <c r="D102" s="24">
        <f t="shared" si="22"/>
        <v>2382098.6399999997</v>
      </c>
      <c r="E102" s="24">
        <f t="shared" si="22"/>
        <v>1143577.59</v>
      </c>
      <c r="F102" s="24">
        <f t="shared" si="22"/>
        <v>1632484.1700000004</v>
      </c>
      <c r="G102" s="24">
        <f t="shared" si="22"/>
        <v>2481054.66</v>
      </c>
      <c r="H102" s="24">
        <f t="shared" si="22"/>
        <v>1262996</v>
      </c>
      <c r="I102" s="24">
        <f t="shared" si="22"/>
        <v>496670.79</v>
      </c>
      <c r="J102" s="24">
        <f t="shared" si="22"/>
        <v>785509.32</v>
      </c>
      <c r="K102" s="48">
        <f>SUM(B102:J102)</f>
        <v>13399086.87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17116.36</v>
      </c>
      <c r="C103" s="24">
        <f t="shared" si="23"/>
        <v>21612.18</v>
      </c>
      <c r="D103" s="24">
        <f t="shared" si="23"/>
        <v>24830.36</v>
      </c>
      <c r="E103" s="24">
        <f t="shared" si="23"/>
        <v>20540.87</v>
      </c>
      <c r="F103" s="24">
        <f t="shared" si="23"/>
        <v>21645.69</v>
      </c>
      <c r="G103" s="24">
        <f t="shared" si="23"/>
        <v>27446.41</v>
      </c>
      <c r="H103" s="24">
        <f t="shared" si="23"/>
        <v>18394.46</v>
      </c>
      <c r="I103" s="19">
        <f t="shared" si="23"/>
        <v>0</v>
      </c>
      <c r="J103" s="24">
        <f t="shared" si="23"/>
        <v>12888.5</v>
      </c>
      <c r="K103" s="48">
        <f>SUM(B103:J103)</f>
        <v>164474.83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13563561.700000001</v>
      </c>
      <c r="L109" s="54"/>
    </row>
    <row r="110" spans="1:11" ht="18.75" customHeight="1">
      <c r="A110" s="26" t="s">
        <v>73</v>
      </c>
      <c r="B110" s="27">
        <v>164545.15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164545.15</v>
      </c>
    </row>
    <row r="111" spans="1:11" ht="18.75" customHeight="1">
      <c r="A111" s="26" t="s">
        <v>74</v>
      </c>
      <c r="B111" s="27">
        <v>1092204.08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1092204.08</v>
      </c>
    </row>
    <row r="112" spans="1:11" ht="18.75" customHeight="1">
      <c r="A112" s="26" t="s">
        <v>75</v>
      </c>
      <c r="B112" s="40">
        <v>0</v>
      </c>
      <c r="C112" s="27">
        <f>+C101</f>
        <v>1996675.0200000003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1996675.0200000003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2406928.9999999995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2406928.9999999995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1164118.4600000002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1164118.4600000002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320452.78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320452.78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603849.92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603849.92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81404.45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81404.45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648422.71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4"/>
        <v>648422.71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745829.36</v>
      </c>
      <c r="H119" s="40">
        <v>0</v>
      </c>
      <c r="I119" s="40">
        <v>0</v>
      </c>
      <c r="J119" s="40">
        <v>0</v>
      </c>
      <c r="K119" s="41">
        <f t="shared" si="24"/>
        <v>745829.36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58071.3</v>
      </c>
      <c r="H120" s="40">
        <v>0</v>
      </c>
      <c r="I120" s="40">
        <v>0</v>
      </c>
      <c r="J120" s="40">
        <v>0</v>
      </c>
      <c r="K120" s="41">
        <f t="shared" si="24"/>
        <v>58071.3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36923.2</v>
      </c>
      <c r="H121" s="40">
        <v>0</v>
      </c>
      <c r="I121" s="40">
        <v>0</v>
      </c>
      <c r="J121" s="40">
        <v>0</v>
      </c>
      <c r="K121" s="41">
        <f t="shared" si="24"/>
        <v>36923.2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363132.66</v>
      </c>
      <c r="H122" s="40">
        <v>0</v>
      </c>
      <c r="I122" s="40">
        <v>0</v>
      </c>
      <c r="J122" s="40">
        <v>0</v>
      </c>
      <c r="K122" s="41">
        <f t="shared" si="24"/>
        <v>363132.66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1304544.55</v>
      </c>
      <c r="H123" s="40">
        <v>0</v>
      </c>
      <c r="I123" s="40">
        <v>0</v>
      </c>
      <c r="J123" s="40">
        <v>0</v>
      </c>
      <c r="K123" s="41">
        <f t="shared" si="24"/>
        <v>1304544.55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468782.92</v>
      </c>
      <c r="I124" s="40">
        <v>0</v>
      </c>
      <c r="J124" s="40">
        <v>0</v>
      </c>
      <c r="K124" s="41">
        <f t="shared" si="24"/>
        <v>468782.92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812607.54</v>
      </c>
      <c r="I125" s="40">
        <v>0</v>
      </c>
      <c r="J125" s="40">
        <v>0</v>
      </c>
      <c r="K125" s="41">
        <f t="shared" si="24"/>
        <v>812607.54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496670.79</v>
      </c>
      <c r="J126" s="40">
        <v>0</v>
      </c>
      <c r="K126" s="41">
        <f t="shared" si="24"/>
        <v>496670.79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798397.81</v>
      </c>
      <c r="K127" s="44">
        <f t="shared" si="24"/>
        <v>798397.81</v>
      </c>
    </row>
    <row r="128" spans="1:11" ht="18.75" customHeight="1">
      <c r="A128" s="39"/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0.009999999892897904</v>
      </c>
      <c r="K128" s="51"/>
    </row>
    <row r="129" ht="18.75" customHeight="1">
      <c r="A129" s="59"/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2015-12-18T19:00:22Z</dcterms:modified>
  <cp:category/>
  <cp:version/>
  <cp:contentType/>
  <cp:contentStatus/>
</cp:coreProperties>
</file>