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<sst xmlns="http://schemas.openxmlformats.org/spreadsheetml/2006/main" count="131" uniqueCount="131">
  <si>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</si>
  <si>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</si>
  <si>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</si>
  <si>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</si>
  <si>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</si>
  <si>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</si>
  <si>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</si>
  <si>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</si>
  <si>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</si>
  <si>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</si>
  <si>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</si>
  <si>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</si>
  <si>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</si>
  <si>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</si>
  <si>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</si>
  <si>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</si>
  <si>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</si>
  <si>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</si>
  <si>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</si>
  <si>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</si>
  <si>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</si>
  <si>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</si>
  <si>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</si>
  <si>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</si>
  <si>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</si>
  <si>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</si>
  <si>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</si>
  <si>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</si>
  <si>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</si>
  <si>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</si>
  <si>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</si>
  <si>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</si>
  <si>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</si>
  <si>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</si>
  <si>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</si>
  <si>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</si>
  <si>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</si>
  <si>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</si>
  <si>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</si>
  <si>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</si>
  <si>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</si>
  <si>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</si>
  <si>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</si>
  <si>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</si>
  <si>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</si>
  <si>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</si>
  <si>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</si>
  <si>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</si>
  <si>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</si>
  <si>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</si>
  <si>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</si>
  <si>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</si>
  <si>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</si>
  <si>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</si>
  <si>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</si>
  <si>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</si>
  <si>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</si>
  <si>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</si>
  <si>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</si>
  <si>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</si>
  <si>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</si>
  <si>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</si>
  <si>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</si>
  <si>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</si>
  <si>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</si>
  <si>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</si>
  <si>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</si>
  <si>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</si>
  <si>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</si>
  <si>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</si>
  <si>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</si>
  <si>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</si>
  <si>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</si>
  <si>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</si>
  <si>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</si>
  <si>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</si>
  <si>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</si>
  <si>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</si>
  <si>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</si>
  <si>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</si>
  <si>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</si>
  <si>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</si>
  <si>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</si>
  <si>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</si>
  <si>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</si>
  <si>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</si>
  <si>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</si>
  <si>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</si>
  <si>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</si>
  <si>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</si>
  <si>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</si>
  <si>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</si>
  <si>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</si>
  <si>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</si>
  <si>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</si>
  <si>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</si>
  <si>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</si>
  <si>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</si>
  <si>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</si>
  <si>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</si>
  <si>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</si>
  <si>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</si>
  <si>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</si>
  <si>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</si>
  <si>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</si>
  <si>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</si>
  <si>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</si>
  <si>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</si>
  <si>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</si>
  <si>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</si>
  <si>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</si>
  <si>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</si>
  <si>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</si>
  <si>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</si>
  <si>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</si>
  <si>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</si>
  <si>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</si>
  <si>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</si>
  <si>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</si>
  <si>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</si>
  <si>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</si>
  <si>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</si>
  <si>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</si>
  <si>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</si>
  <si>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</si>
  <si>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</si>
  <si>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</si>
  <si>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</si>
  <si>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</si>
  <si>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</si>
  <si>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13/12/15 - VENCIMENTO 18/12/15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</si>
</sst>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220687</v>
      </c>
      <c r="C7" s="9">
        <f t="shared" si="0"/>
        <v>300768</v>
      </c>
      <c r="D7" s="9">
        <f t="shared" si="0"/>
        <v>319762</v>
      </c>
      <c r="E7" s="9">
        <f t="shared" si="0"/>
        <v>182853</v>
      </c>
      <c r="F7" s="9">
        <f t="shared" si="0"/>
        <v>299660</v>
      </c>
      <c r="G7" s="9">
        <f t="shared" si="0"/>
        <v>485336</v>
      </c>
      <c r="H7" s="9">
        <f t="shared" si="0"/>
        <v>163577</v>
      </c>
      <c r="I7" s="9">
        <f t="shared" si="0"/>
        <v>36215</v>
      </c>
      <c r="J7" s="9">
        <f t="shared" si="0"/>
        <v>136488</v>
      </c>
      <c r="K7" s="9">
        <f t="shared" si="0"/>
        <v>2145346</v>
      </c>
      <c r="L7" s="52"/>
    </row>
    <row r="8" spans="1:11" ht="17.25" customHeight="1">
      <c r="A8" s="10" t="s">
        <v>101</v>
      </c>
      <c r="B8" s="11">
        <f>B9+B12+B16</f>
        <v>133781</v>
      </c>
      <c r="C8" s="11">
        <f aca="true" t="shared" si="1" ref="C8:J8">C9+C12+C16</f>
        <v>191825</v>
      </c>
      <c r="D8" s="11">
        <f t="shared" si="1"/>
        <v>190316</v>
      </c>
      <c r="E8" s="11">
        <f t="shared" si="1"/>
        <v>113935</v>
      </c>
      <c r="F8" s="11">
        <f t="shared" si="1"/>
        <v>176148</v>
      </c>
      <c r="G8" s="11">
        <f t="shared" si="1"/>
        <v>282768</v>
      </c>
      <c r="H8" s="11">
        <f t="shared" si="1"/>
        <v>106312</v>
      </c>
      <c r="I8" s="11">
        <f t="shared" si="1"/>
        <v>20193</v>
      </c>
      <c r="J8" s="11">
        <f t="shared" si="1"/>
        <v>82547</v>
      </c>
      <c r="K8" s="11">
        <f>SUM(B8:J8)</f>
        <v>1297825</v>
      </c>
    </row>
    <row r="9" spans="1:11" ht="17.25" customHeight="1">
      <c r="A9" s="15" t="s">
        <v>17</v>
      </c>
      <c r="B9" s="13">
        <f>+B10+B11</f>
        <v>25865</v>
      </c>
      <c r="C9" s="13">
        <f aca="true" t="shared" si="2" ref="C9:J9">+C10+C11</f>
        <v>42312</v>
      </c>
      <c r="D9" s="13">
        <f t="shared" si="2"/>
        <v>38655</v>
      </c>
      <c r="E9" s="13">
        <f t="shared" si="2"/>
        <v>24639</v>
      </c>
      <c r="F9" s="13">
        <f t="shared" si="2"/>
        <v>33304</v>
      </c>
      <c r="G9" s="13">
        <f t="shared" si="2"/>
        <v>41077</v>
      </c>
      <c r="H9" s="13">
        <f t="shared" si="2"/>
        <v>23405</v>
      </c>
      <c r="I9" s="13">
        <f t="shared" si="2"/>
        <v>5153</v>
      </c>
      <c r="J9" s="13">
        <f t="shared" si="2"/>
        <v>15251</v>
      </c>
      <c r="K9" s="11">
        <f>SUM(B9:J9)</f>
        <v>249661</v>
      </c>
    </row>
    <row r="10" spans="1:11" ht="17.25" customHeight="1">
      <c r="A10" s="29" t="s">
        <v>18</v>
      </c>
      <c r="B10" s="13">
        <v>25865</v>
      </c>
      <c r="C10" s="13">
        <v>42312</v>
      </c>
      <c r="D10" s="13">
        <v>38655</v>
      </c>
      <c r="E10" s="13">
        <v>24639</v>
      </c>
      <c r="F10" s="13">
        <v>33304</v>
      </c>
      <c r="G10" s="13">
        <v>41077</v>
      </c>
      <c r="H10" s="13">
        <v>23405</v>
      </c>
      <c r="I10" s="13">
        <v>5153</v>
      </c>
      <c r="J10" s="13">
        <v>15251</v>
      </c>
      <c r="K10" s="11">
        <f>SUM(B10:J10)</f>
        <v>249661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80106</v>
      </c>
      <c r="C12" s="17">
        <f t="shared" si="3"/>
        <v>111762</v>
      </c>
      <c r="D12" s="17">
        <f t="shared" si="3"/>
        <v>116005</v>
      </c>
      <c r="E12" s="17">
        <f t="shared" si="3"/>
        <v>68206</v>
      </c>
      <c r="F12" s="17">
        <f t="shared" si="3"/>
        <v>105362</v>
      </c>
      <c r="G12" s="17">
        <f t="shared" si="3"/>
        <v>186204</v>
      </c>
      <c r="H12" s="17">
        <f t="shared" si="3"/>
        <v>66274</v>
      </c>
      <c r="I12" s="17">
        <f t="shared" si="3"/>
        <v>11237</v>
      </c>
      <c r="J12" s="17">
        <f t="shared" si="3"/>
        <v>50458</v>
      </c>
      <c r="K12" s="11">
        <f aca="true" t="shared" si="4" ref="K12:K27">SUM(B12:J12)</f>
        <v>795614</v>
      </c>
    </row>
    <row r="13" spans="1:13" ht="17.25" customHeight="1">
      <c r="A13" s="14" t="s">
        <v>20</v>
      </c>
      <c r="B13" s="13">
        <v>38631</v>
      </c>
      <c r="C13" s="13">
        <v>57307</v>
      </c>
      <c r="D13" s="13">
        <v>60217</v>
      </c>
      <c r="E13" s="13">
        <v>35315</v>
      </c>
      <c r="F13" s="13">
        <v>49639</v>
      </c>
      <c r="G13" s="13">
        <v>84571</v>
      </c>
      <c r="H13" s="13">
        <v>29852</v>
      </c>
      <c r="I13" s="13">
        <v>6283</v>
      </c>
      <c r="J13" s="13">
        <v>26291</v>
      </c>
      <c r="K13" s="11">
        <f t="shared" si="4"/>
        <v>388106</v>
      </c>
      <c r="L13" s="52"/>
      <c r="M13" s="53"/>
    </row>
    <row r="14" spans="1:12" ht="17.25" customHeight="1">
      <c r="A14" s="14" t="s">
        <v>21</v>
      </c>
      <c r="B14" s="13">
        <v>38312</v>
      </c>
      <c r="C14" s="13">
        <v>49829</v>
      </c>
      <c r="D14" s="13">
        <v>52119</v>
      </c>
      <c r="E14" s="13">
        <v>30224</v>
      </c>
      <c r="F14" s="13">
        <v>52174</v>
      </c>
      <c r="G14" s="13">
        <v>96273</v>
      </c>
      <c r="H14" s="13">
        <v>33314</v>
      </c>
      <c r="I14" s="13">
        <v>4504</v>
      </c>
      <c r="J14" s="13">
        <v>22750</v>
      </c>
      <c r="K14" s="11">
        <f t="shared" si="4"/>
        <v>379499</v>
      </c>
      <c r="L14" s="52"/>
    </row>
    <row r="15" spans="1:11" ht="17.25" customHeight="1">
      <c r="A15" s="14" t="s">
        <v>22</v>
      </c>
      <c r="B15" s="13">
        <v>3163</v>
      </c>
      <c r="C15" s="13">
        <v>4626</v>
      </c>
      <c r="D15" s="13">
        <v>3669</v>
      </c>
      <c r="E15" s="13">
        <v>2667</v>
      </c>
      <c r="F15" s="13">
        <v>3549</v>
      </c>
      <c r="G15" s="13">
        <v>5360</v>
      </c>
      <c r="H15" s="13">
        <v>3108</v>
      </c>
      <c r="I15" s="13">
        <v>450</v>
      </c>
      <c r="J15" s="13">
        <v>1417</v>
      </c>
      <c r="K15" s="11">
        <f t="shared" si="4"/>
        <v>28009</v>
      </c>
    </row>
    <row r="16" spans="1:11" ht="17.25" customHeight="1">
      <c r="A16" s="15" t="s">
        <v>97</v>
      </c>
      <c r="B16" s="13">
        <f>B17+B18+B19</f>
        <v>27810</v>
      </c>
      <c r="C16" s="13">
        <f aca="true" t="shared" si="5" ref="C16:J16">C17+C18+C19</f>
        <v>37751</v>
      </c>
      <c r="D16" s="13">
        <f t="shared" si="5"/>
        <v>35656</v>
      </c>
      <c r="E16" s="13">
        <f t="shared" si="5"/>
        <v>21090</v>
      </c>
      <c r="F16" s="13">
        <f t="shared" si="5"/>
        <v>37482</v>
      </c>
      <c r="G16" s="13">
        <f t="shared" si="5"/>
        <v>55487</v>
      </c>
      <c r="H16" s="13">
        <f t="shared" si="5"/>
        <v>16633</v>
      </c>
      <c r="I16" s="13">
        <f t="shared" si="5"/>
        <v>3803</v>
      </c>
      <c r="J16" s="13">
        <f t="shared" si="5"/>
        <v>16838</v>
      </c>
      <c r="K16" s="11">
        <f t="shared" si="4"/>
        <v>252550</v>
      </c>
    </row>
    <row r="17" spans="1:11" ht="17.25" customHeight="1">
      <c r="A17" s="14" t="s">
        <v>98</v>
      </c>
      <c r="B17" s="13">
        <v>4782</v>
      </c>
      <c r="C17" s="13">
        <v>6390</v>
      </c>
      <c r="D17" s="13">
        <v>6292</v>
      </c>
      <c r="E17" s="13">
        <v>3658</v>
      </c>
      <c r="F17" s="13">
        <v>6342</v>
      </c>
      <c r="G17" s="13">
        <v>9993</v>
      </c>
      <c r="H17" s="13">
        <v>3402</v>
      </c>
      <c r="I17" s="13">
        <v>749</v>
      </c>
      <c r="J17" s="13">
        <v>2605</v>
      </c>
      <c r="K17" s="11">
        <f t="shared" si="4"/>
        <v>44213</v>
      </c>
    </row>
    <row r="18" spans="1:11" ht="17.25" customHeight="1">
      <c r="A18" s="14" t="s">
        <v>99</v>
      </c>
      <c r="B18" s="13">
        <v>1717</v>
      </c>
      <c r="C18" s="13">
        <v>2051</v>
      </c>
      <c r="D18" s="13">
        <v>2486</v>
      </c>
      <c r="E18" s="13">
        <v>1525</v>
      </c>
      <c r="F18" s="13">
        <v>2881</v>
      </c>
      <c r="G18" s="13">
        <v>5654</v>
      </c>
      <c r="H18" s="13">
        <v>1293</v>
      </c>
      <c r="I18" s="13">
        <v>225</v>
      </c>
      <c r="J18" s="13">
        <v>1256</v>
      </c>
      <c r="K18" s="11">
        <f t="shared" si="4"/>
        <v>19088</v>
      </c>
    </row>
    <row r="19" spans="1:11" ht="17.25" customHeight="1">
      <c r="A19" s="14" t="s">
        <v>100</v>
      </c>
      <c r="B19" s="13">
        <v>21311</v>
      </c>
      <c r="C19" s="13">
        <v>29310</v>
      </c>
      <c r="D19" s="13">
        <v>26878</v>
      </c>
      <c r="E19" s="13">
        <v>15907</v>
      </c>
      <c r="F19" s="13">
        <v>28259</v>
      </c>
      <c r="G19" s="13">
        <v>39840</v>
      </c>
      <c r="H19" s="13">
        <v>11938</v>
      </c>
      <c r="I19" s="13">
        <v>2829</v>
      </c>
      <c r="J19" s="13">
        <v>12977</v>
      </c>
      <c r="K19" s="11">
        <f t="shared" si="4"/>
        <v>189249</v>
      </c>
    </row>
    <row r="20" spans="1:11" ht="17.25" customHeight="1">
      <c r="A20" s="16" t="s">
        <v>23</v>
      </c>
      <c r="B20" s="11">
        <f>+B21+B22+B23</f>
        <v>61351</v>
      </c>
      <c r="C20" s="11">
        <f aca="true" t="shared" si="6" ref="C20:J20">+C21+C22+C23</f>
        <v>70536</v>
      </c>
      <c r="D20" s="11">
        <f t="shared" si="6"/>
        <v>85933</v>
      </c>
      <c r="E20" s="11">
        <f t="shared" si="6"/>
        <v>44881</v>
      </c>
      <c r="F20" s="11">
        <f t="shared" si="6"/>
        <v>91602</v>
      </c>
      <c r="G20" s="11">
        <f t="shared" si="6"/>
        <v>162999</v>
      </c>
      <c r="H20" s="11">
        <f t="shared" si="6"/>
        <v>41259</v>
      </c>
      <c r="I20" s="11">
        <f t="shared" si="6"/>
        <v>9449</v>
      </c>
      <c r="J20" s="11">
        <f t="shared" si="6"/>
        <v>33789</v>
      </c>
      <c r="K20" s="11">
        <f t="shared" si="4"/>
        <v>601799</v>
      </c>
    </row>
    <row r="21" spans="1:12" ht="17.25" customHeight="1">
      <c r="A21" s="12" t="s">
        <v>24</v>
      </c>
      <c r="B21" s="13">
        <v>34097</v>
      </c>
      <c r="C21" s="13">
        <v>42600</v>
      </c>
      <c r="D21" s="13">
        <v>52443</v>
      </c>
      <c r="E21" s="13">
        <v>27596</v>
      </c>
      <c r="F21" s="13">
        <v>51741</v>
      </c>
      <c r="G21" s="13">
        <v>82334</v>
      </c>
      <c r="H21" s="13">
        <v>23018</v>
      </c>
      <c r="I21" s="13">
        <v>6300</v>
      </c>
      <c r="J21" s="13">
        <v>20380</v>
      </c>
      <c r="K21" s="11">
        <f t="shared" si="4"/>
        <v>340509</v>
      </c>
      <c r="L21" s="52"/>
    </row>
    <row r="22" spans="1:12" ht="17.25" customHeight="1">
      <c r="A22" s="12" t="s">
        <v>25</v>
      </c>
      <c r="B22" s="13">
        <v>25730</v>
      </c>
      <c r="C22" s="13">
        <v>25963</v>
      </c>
      <c r="D22" s="13">
        <v>31549</v>
      </c>
      <c r="E22" s="13">
        <v>16231</v>
      </c>
      <c r="F22" s="13">
        <v>38023</v>
      </c>
      <c r="G22" s="13">
        <v>77605</v>
      </c>
      <c r="H22" s="13">
        <v>17064</v>
      </c>
      <c r="I22" s="13">
        <v>2891</v>
      </c>
      <c r="J22" s="13">
        <v>12736</v>
      </c>
      <c r="K22" s="11">
        <f t="shared" si="4"/>
        <v>247792</v>
      </c>
      <c r="L22" s="52"/>
    </row>
    <row r="23" spans="1:11" ht="17.25" customHeight="1">
      <c r="A23" s="12" t="s">
        <v>26</v>
      </c>
      <c r="B23" s="13">
        <v>1524</v>
      </c>
      <c r="C23" s="13">
        <v>1973</v>
      </c>
      <c r="D23" s="13">
        <v>1941</v>
      </c>
      <c r="E23" s="13">
        <v>1054</v>
      </c>
      <c r="F23" s="13">
        <v>1838</v>
      </c>
      <c r="G23" s="13">
        <v>3060</v>
      </c>
      <c r="H23" s="13">
        <v>1177</v>
      </c>
      <c r="I23" s="13">
        <v>258</v>
      </c>
      <c r="J23" s="13">
        <v>673</v>
      </c>
      <c r="K23" s="11">
        <f t="shared" si="4"/>
        <v>13498</v>
      </c>
    </row>
    <row r="24" spans="1:11" ht="17.25" customHeight="1">
      <c r="A24" s="16" t="s">
        <v>27</v>
      </c>
      <c r="B24" s="13">
        <v>25555</v>
      </c>
      <c r="C24" s="13">
        <v>38407</v>
      </c>
      <c r="D24" s="13">
        <v>43513</v>
      </c>
      <c r="E24" s="13">
        <v>24037</v>
      </c>
      <c r="F24" s="13">
        <v>31910</v>
      </c>
      <c r="G24" s="13">
        <v>39569</v>
      </c>
      <c r="H24" s="13">
        <v>14926</v>
      </c>
      <c r="I24" s="13">
        <v>6573</v>
      </c>
      <c r="J24" s="13">
        <v>20152</v>
      </c>
      <c r="K24" s="11">
        <f t="shared" si="4"/>
        <v>244642</v>
      </c>
    </row>
    <row r="25" spans="1:12" ht="17.25" customHeight="1">
      <c r="A25" s="12" t="s">
        <v>28</v>
      </c>
      <c r="B25" s="13">
        <v>16355</v>
      </c>
      <c r="C25" s="13">
        <v>24580</v>
      </c>
      <c r="D25" s="13">
        <v>27848</v>
      </c>
      <c r="E25" s="13">
        <v>15384</v>
      </c>
      <c r="F25" s="13">
        <v>20422</v>
      </c>
      <c r="G25" s="13">
        <v>25324</v>
      </c>
      <c r="H25" s="13">
        <v>9553</v>
      </c>
      <c r="I25" s="13">
        <v>4207</v>
      </c>
      <c r="J25" s="13">
        <v>12897</v>
      </c>
      <c r="K25" s="11">
        <f t="shared" si="4"/>
        <v>156570</v>
      </c>
      <c r="L25" s="52"/>
    </row>
    <row r="26" spans="1:12" ht="17.25" customHeight="1">
      <c r="A26" s="12" t="s">
        <v>29</v>
      </c>
      <c r="B26" s="13">
        <v>9200</v>
      </c>
      <c r="C26" s="13">
        <v>13827</v>
      </c>
      <c r="D26" s="13">
        <v>15665</v>
      </c>
      <c r="E26" s="13">
        <v>8653</v>
      </c>
      <c r="F26" s="13">
        <v>11488</v>
      </c>
      <c r="G26" s="13">
        <v>14245</v>
      </c>
      <c r="H26" s="13">
        <v>5373</v>
      </c>
      <c r="I26" s="13">
        <v>2366</v>
      </c>
      <c r="J26" s="13">
        <v>7255</v>
      </c>
      <c r="K26" s="11">
        <f t="shared" si="4"/>
        <v>88072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1080</v>
      </c>
      <c r="I27" s="11">
        <v>0</v>
      </c>
      <c r="J27" s="11">
        <v>0</v>
      </c>
      <c r="K27" s="11">
        <f t="shared" si="4"/>
        <v>1080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26768.81</v>
      </c>
      <c r="I35" s="19">
        <v>0</v>
      </c>
      <c r="J35" s="19">
        <v>0</v>
      </c>
      <c r="K35" s="23">
        <f>SUM(B35:J35)</f>
        <v>26768.81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589146.03</v>
      </c>
      <c r="C47" s="22">
        <f aca="true" t="shared" si="11" ref="C47:H47">+C48+C57</f>
        <v>910417.41</v>
      </c>
      <c r="D47" s="22">
        <f t="shared" si="11"/>
        <v>1088291.6400000001</v>
      </c>
      <c r="E47" s="22">
        <f t="shared" si="11"/>
        <v>538026.2000000001</v>
      </c>
      <c r="F47" s="22">
        <f t="shared" si="11"/>
        <v>844639.4199999999</v>
      </c>
      <c r="G47" s="22">
        <f t="shared" si="11"/>
        <v>1174251.28</v>
      </c>
      <c r="H47" s="22">
        <f t="shared" si="11"/>
        <v>489194.88</v>
      </c>
      <c r="I47" s="22">
        <f>+I48+I57</f>
        <v>174133.58</v>
      </c>
      <c r="J47" s="22">
        <f>+J48+J57</f>
        <v>402185.50999999995</v>
      </c>
      <c r="K47" s="22">
        <f>SUM(B47:J47)</f>
        <v>6210285.95</v>
      </c>
    </row>
    <row r="48" spans="1:11" ht="17.25" customHeight="1">
      <c r="A48" s="16" t="s">
        <v>115</v>
      </c>
      <c r="B48" s="23">
        <f>SUM(B49:B56)</f>
        <v>572029.67</v>
      </c>
      <c r="C48" s="23">
        <f aca="true" t="shared" si="12" ref="C48:J48">SUM(C49:C56)</f>
        <v>888805.23</v>
      </c>
      <c r="D48" s="23">
        <f t="shared" si="12"/>
        <v>1063461.28</v>
      </c>
      <c r="E48" s="23">
        <f t="shared" si="12"/>
        <v>517485.33</v>
      </c>
      <c r="F48" s="23">
        <f t="shared" si="12"/>
        <v>822993.73</v>
      </c>
      <c r="G48" s="23">
        <f t="shared" si="12"/>
        <v>1146804.87</v>
      </c>
      <c r="H48" s="23">
        <f t="shared" si="12"/>
        <v>470800.42</v>
      </c>
      <c r="I48" s="23">
        <f t="shared" si="12"/>
        <v>174133.58</v>
      </c>
      <c r="J48" s="23">
        <f t="shared" si="12"/>
        <v>389297.00999999995</v>
      </c>
      <c r="K48" s="23">
        <f aca="true" t="shared" si="13" ref="K48:K57">SUM(B48:J48)</f>
        <v>6045811.119999999</v>
      </c>
    </row>
    <row r="49" spans="1:11" ht="17.25" customHeight="1">
      <c r="A49" s="34" t="s">
        <v>46</v>
      </c>
      <c r="B49" s="23">
        <f aca="true" t="shared" si="14" ref="B49:H49">ROUND(B30*B7,2)</f>
        <v>568997.29</v>
      </c>
      <c r="C49" s="23">
        <f t="shared" si="14"/>
        <v>882543.54</v>
      </c>
      <c r="D49" s="23">
        <f t="shared" si="14"/>
        <v>1058700.01</v>
      </c>
      <c r="E49" s="23">
        <f t="shared" si="14"/>
        <v>514877.48</v>
      </c>
      <c r="F49" s="23">
        <f t="shared" si="14"/>
        <v>819120.61</v>
      </c>
      <c r="G49" s="23">
        <f t="shared" si="14"/>
        <v>1141267.6</v>
      </c>
      <c r="H49" s="23">
        <f t="shared" si="14"/>
        <v>441069.02</v>
      </c>
      <c r="I49" s="23">
        <f>ROUND(I30*I7,2)</f>
        <v>173067.86</v>
      </c>
      <c r="J49" s="23">
        <f>ROUND(J30*J7,2)</f>
        <v>387079.97</v>
      </c>
      <c r="K49" s="23">
        <f t="shared" si="13"/>
        <v>5986723.379999999</v>
      </c>
    </row>
    <row r="50" spans="1:11" ht="17.25" customHeight="1">
      <c r="A50" s="34" t="s">
        <v>47</v>
      </c>
      <c r="B50" s="19">
        <v>0</v>
      </c>
      <c r="C50" s="23">
        <f>ROUND(C31*C7,2)</f>
        <v>1961.73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1961.73</v>
      </c>
    </row>
    <row r="51" spans="1:11" ht="17.25" customHeight="1">
      <c r="A51" s="68" t="s">
        <v>108</v>
      </c>
      <c r="B51" s="69">
        <f aca="true" t="shared" si="15" ref="B51:H51">ROUND(B32*B7,2)</f>
        <v>-1059.3</v>
      </c>
      <c r="C51" s="69">
        <f t="shared" si="15"/>
        <v>-1473.76</v>
      </c>
      <c r="D51" s="69">
        <f t="shared" si="15"/>
        <v>-1598.81</v>
      </c>
      <c r="E51" s="69">
        <f t="shared" si="15"/>
        <v>-837.55</v>
      </c>
      <c r="F51" s="69">
        <f t="shared" si="15"/>
        <v>-1408.4</v>
      </c>
      <c r="G51" s="69">
        <f t="shared" si="15"/>
        <v>-1892.81</v>
      </c>
      <c r="H51" s="69">
        <f t="shared" si="15"/>
        <v>-752.45</v>
      </c>
      <c r="I51" s="19">
        <v>0</v>
      </c>
      <c r="J51" s="19">
        <v>0</v>
      </c>
      <c r="K51" s="69">
        <f>SUM(B51:J51)</f>
        <v>-9023.08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26768.81</v>
      </c>
      <c r="I53" s="31">
        <f>+I35</f>
        <v>0</v>
      </c>
      <c r="J53" s="31">
        <f>+J35</f>
        <v>0</v>
      </c>
      <c r="K53" s="23">
        <f t="shared" si="13"/>
        <v>26768.81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-90527.5</v>
      </c>
      <c r="C61" s="35">
        <f t="shared" si="16"/>
        <v>-148206.09</v>
      </c>
      <c r="D61" s="35">
        <f t="shared" si="16"/>
        <v>-136371.68</v>
      </c>
      <c r="E61" s="35">
        <f t="shared" si="16"/>
        <v>-90702.12</v>
      </c>
      <c r="F61" s="35">
        <f t="shared" si="16"/>
        <v>-116944.65</v>
      </c>
      <c r="G61" s="35">
        <f t="shared" si="16"/>
        <v>-143780.93</v>
      </c>
      <c r="H61" s="35">
        <f t="shared" si="16"/>
        <v>-81917.5</v>
      </c>
      <c r="I61" s="35">
        <f t="shared" si="16"/>
        <v>-22350.260000000002</v>
      </c>
      <c r="J61" s="35">
        <f t="shared" si="16"/>
        <v>-60577.62</v>
      </c>
      <c r="K61" s="35">
        <f>SUM(B61:J61)</f>
        <v>-891378.35</v>
      </c>
    </row>
    <row r="62" spans="1:11" ht="18.75" customHeight="1">
      <c r="A62" s="16" t="s">
        <v>77</v>
      </c>
      <c r="B62" s="35">
        <f aca="true" t="shared" si="17" ref="B62:J62">B63+B64+B65+B66+B67+B68</f>
        <v>-90527.5</v>
      </c>
      <c r="C62" s="35">
        <f t="shared" si="17"/>
        <v>-148092</v>
      </c>
      <c r="D62" s="35">
        <f t="shared" si="17"/>
        <v>-135292.5</v>
      </c>
      <c r="E62" s="35">
        <f t="shared" si="17"/>
        <v>-86236.5</v>
      </c>
      <c r="F62" s="35">
        <f t="shared" si="17"/>
        <v>-116564</v>
      </c>
      <c r="G62" s="35">
        <f t="shared" si="17"/>
        <v>-143769.5</v>
      </c>
      <c r="H62" s="35">
        <f t="shared" si="17"/>
        <v>-81917.5</v>
      </c>
      <c r="I62" s="35">
        <f t="shared" si="17"/>
        <v>-18035.5</v>
      </c>
      <c r="J62" s="35">
        <f t="shared" si="17"/>
        <v>-53378.5</v>
      </c>
      <c r="K62" s="35">
        <f aca="true" t="shared" si="18" ref="K62:K98">SUM(B62:J62)</f>
        <v>-873813.5</v>
      </c>
    </row>
    <row r="63" spans="1:11" ht="18.75" customHeight="1">
      <c r="A63" s="12" t="s">
        <v>78</v>
      </c>
      <c r="B63" s="35">
        <f>-ROUND(B9*$D$3,2)</f>
        <v>-90527.5</v>
      </c>
      <c r="C63" s="35">
        <f aca="true" t="shared" si="19" ref="C63:J63">-ROUND(C9*$D$3,2)</f>
        <v>-148092</v>
      </c>
      <c r="D63" s="35">
        <f t="shared" si="19"/>
        <v>-135292.5</v>
      </c>
      <c r="E63" s="35">
        <f t="shared" si="19"/>
        <v>-86236.5</v>
      </c>
      <c r="F63" s="35">
        <f t="shared" si="19"/>
        <v>-116564</v>
      </c>
      <c r="G63" s="35">
        <f t="shared" si="19"/>
        <v>-143769.5</v>
      </c>
      <c r="H63" s="35">
        <f t="shared" si="19"/>
        <v>-81917.5</v>
      </c>
      <c r="I63" s="35">
        <f t="shared" si="19"/>
        <v>-18035.5</v>
      </c>
      <c r="J63" s="35">
        <f t="shared" si="19"/>
        <v>-53378.5</v>
      </c>
      <c r="K63" s="35">
        <f t="shared" si="18"/>
        <v>-873813.5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-4465.62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-4314.76</v>
      </c>
      <c r="J69" s="35">
        <f t="shared" si="20"/>
        <v>-7199.12</v>
      </c>
      <c r="K69" s="35">
        <f t="shared" si="18"/>
        <v>-17564.85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-4465.62</v>
      </c>
      <c r="F93" s="19">
        <v>0</v>
      </c>
      <c r="G93" s="19">
        <v>0</v>
      </c>
      <c r="H93" s="19">
        <v>0</v>
      </c>
      <c r="I93" s="48">
        <v>-2194.08</v>
      </c>
      <c r="J93" s="48">
        <v>-7199.12</v>
      </c>
      <c r="K93" s="48">
        <f t="shared" si="18"/>
        <v>-13858.82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498618.53</v>
      </c>
      <c r="C101" s="24">
        <f t="shared" si="21"/>
        <v>762211.3200000001</v>
      </c>
      <c r="D101" s="24">
        <f t="shared" si="21"/>
        <v>951919.96</v>
      </c>
      <c r="E101" s="24">
        <f t="shared" si="21"/>
        <v>447324.08</v>
      </c>
      <c r="F101" s="24">
        <f t="shared" si="21"/>
        <v>727694.7699999999</v>
      </c>
      <c r="G101" s="24">
        <f t="shared" si="21"/>
        <v>1030470.3500000001</v>
      </c>
      <c r="H101" s="24">
        <f t="shared" si="21"/>
        <v>407277.38</v>
      </c>
      <c r="I101" s="24">
        <f>+I102+I103</f>
        <v>151783.31999999998</v>
      </c>
      <c r="J101" s="24">
        <f>+J102+J103</f>
        <v>341607.88999999996</v>
      </c>
      <c r="K101" s="48">
        <f>SUM(B101:J101)</f>
        <v>5318907.6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481502.17000000004</v>
      </c>
      <c r="C102" s="24">
        <f t="shared" si="22"/>
        <v>740599.14</v>
      </c>
      <c r="D102" s="24">
        <f t="shared" si="22"/>
        <v>927089.6</v>
      </c>
      <c r="E102" s="24">
        <f t="shared" si="22"/>
        <v>426783.21</v>
      </c>
      <c r="F102" s="24">
        <f t="shared" si="22"/>
        <v>706049.08</v>
      </c>
      <c r="G102" s="24">
        <f t="shared" si="22"/>
        <v>1003023.9400000001</v>
      </c>
      <c r="H102" s="24">
        <f t="shared" si="22"/>
        <v>388882.92</v>
      </c>
      <c r="I102" s="24">
        <f t="shared" si="22"/>
        <v>151783.31999999998</v>
      </c>
      <c r="J102" s="24">
        <f t="shared" si="22"/>
        <v>328719.38999999996</v>
      </c>
      <c r="K102" s="48">
        <f>SUM(B102:J102)</f>
        <v>5154432.7700000005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5318907.61</v>
      </c>
      <c r="L109" s="54"/>
    </row>
    <row r="110" spans="1:11" ht="18.75" customHeight="1">
      <c r="A110" s="26" t="s">
        <v>73</v>
      </c>
      <c r="B110" s="27">
        <v>65759.68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65759.68</v>
      </c>
    </row>
    <row r="111" spans="1:11" ht="18.75" customHeight="1">
      <c r="A111" s="26" t="s">
        <v>74</v>
      </c>
      <c r="B111" s="27">
        <v>432858.85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432858.85</v>
      </c>
    </row>
    <row r="112" spans="1:11" ht="18.75" customHeight="1">
      <c r="A112" s="26" t="s">
        <v>75</v>
      </c>
      <c r="B112" s="40">
        <v>0</v>
      </c>
      <c r="C112" s="27">
        <f>+C101</f>
        <v>762211.3200000001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762211.3200000001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951919.96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951919.96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447324.08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447324.08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136867.63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136867.63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259624.6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259624.6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41793.02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41793.02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289409.52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289409.52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316283.02</v>
      </c>
      <c r="H119" s="40">
        <v>0</v>
      </c>
      <c r="I119" s="40">
        <v>0</v>
      </c>
      <c r="J119" s="40">
        <v>0</v>
      </c>
      <c r="K119" s="41">
        <f t="shared" si="24"/>
        <v>316283.02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28510.68</v>
      </c>
      <c r="H120" s="40">
        <v>0</v>
      </c>
      <c r="I120" s="40">
        <v>0</v>
      </c>
      <c r="J120" s="40">
        <v>0</v>
      </c>
      <c r="K120" s="41">
        <f t="shared" si="24"/>
        <v>28510.68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22142.89</v>
      </c>
      <c r="H121" s="40">
        <v>0</v>
      </c>
      <c r="I121" s="40">
        <v>0</v>
      </c>
      <c r="J121" s="40">
        <v>0</v>
      </c>
      <c r="K121" s="41">
        <f t="shared" si="24"/>
        <v>22142.89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142055.68</v>
      </c>
      <c r="H122" s="40">
        <v>0</v>
      </c>
      <c r="I122" s="40">
        <v>0</v>
      </c>
      <c r="J122" s="40">
        <v>0</v>
      </c>
      <c r="K122" s="41">
        <f t="shared" si="24"/>
        <v>142055.68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521478.09</v>
      </c>
      <c r="H123" s="40">
        <v>0</v>
      </c>
      <c r="I123" s="40">
        <v>0</v>
      </c>
      <c r="J123" s="40">
        <v>0</v>
      </c>
      <c r="K123" s="41">
        <f t="shared" si="24"/>
        <v>521478.09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149197.54</v>
      </c>
      <c r="I124" s="40">
        <v>0</v>
      </c>
      <c r="J124" s="40">
        <v>0</v>
      </c>
      <c r="K124" s="41">
        <f t="shared" si="24"/>
        <v>149197.54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258079.84</v>
      </c>
      <c r="I125" s="40">
        <v>0</v>
      </c>
      <c r="J125" s="40">
        <v>0</v>
      </c>
      <c r="K125" s="41">
        <f t="shared" si="24"/>
        <v>258079.84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151783.32</v>
      </c>
      <c r="J126" s="40">
        <v>0</v>
      </c>
      <c r="K126" s="41">
        <f t="shared" si="24"/>
        <v>151783.32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341607.89</v>
      </c>
      <c r="K127" s="44">
        <f t="shared" si="24"/>
        <v>341607.89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2015-12-17T17:55:19Z</dcterms:modified>
  <cp:category/>
  <cp:version/>
  <cp:contentType/>
  <cp:contentStatus/>
</cp:coreProperties>
</file>