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<sst xmlns="http://schemas.openxmlformats.org/spreadsheetml/2006/main" count="131" uniqueCount="131">
  <si>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</si>
  <si>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</si>
  <si>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</si>
  <si>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</si>
  <si>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</si>
  <si>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</si>
  <si>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</si>
  <si>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</si>
  <si>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</si>
  <si>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</si>
  <si>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</si>
  <si>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</si>
  <si>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</si>
  <si>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</si>
  <si>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</si>
  <si>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</si>
  <si>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</si>
  <si>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</si>
  <si>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</si>
  <si>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</si>
  <si>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</si>
  <si>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</si>
  <si>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</si>
  <si>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</si>
  <si>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</si>
  <si>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</si>
  <si>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</si>
  <si>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</si>
  <si>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</si>
  <si>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</si>
  <si>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</si>
  <si>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</si>
  <si>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</si>
  <si>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</si>
  <si>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</si>
  <si>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</si>
  <si>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</si>
  <si>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</si>
  <si>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</si>
  <si>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</si>
  <si>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</si>
  <si>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</si>
  <si>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</si>
  <si>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</si>
  <si>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</si>
  <si>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</si>
  <si>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</si>
  <si>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</si>
  <si>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</si>
  <si>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</si>
  <si>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</si>
  <si>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</si>
  <si>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</si>
  <si>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</si>
  <si>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</si>
  <si>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</si>
  <si>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</si>
  <si>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</si>
  <si>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</si>
  <si>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</si>
  <si>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</si>
  <si>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</si>
  <si>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</si>
  <si>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</si>
  <si>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</si>
  <si>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</si>
  <si>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</si>
  <si>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</si>
  <si>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</si>
  <si>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</si>
  <si>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</si>
  <si>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</si>
  <si>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</si>
  <si>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</si>
  <si>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</si>
  <si>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</si>
  <si>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</si>
  <si>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</si>
  <si>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</si>
  <si>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</si>
  <si>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</si>
  <si>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</si>
  <si>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</si>
  <si>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</si>
  <si>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</si>
  <si>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</si>
  <si>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</si>
  <si>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</si>
  <si>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</si>
  <si>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</si>
  <si>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</si>
  <si>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</si>
  <si>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</si>
  <si>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</si>
  <si>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</si>
  <si>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</si>
  <si>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</si>
  <si>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</si>
  <si>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</si>
  <si>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</si>
  <si>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</si>
  <si>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</si>
  <si>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</si>
  <si>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</si>
  <si>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</si>
  <si>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</si>
  <si>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</si>
  <si>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</si>
  <si>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</si>
  <si>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</si>
  <si>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</si>
  <si>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</si>
  <si>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</si>
  <si>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</si>
  <si>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</si>
  <si>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</si>
  <si>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</si>
  <si>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</si>
  <si>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</si>
  <si>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</si>
  <si>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</si>
  <si>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</si>
  <si>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</si>
  <si>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</si>
  <si>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</si>
  <si>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</si>
  <si>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</si>
  <si>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</si>
  <si>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</si>
  <si>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</si>
  <si>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10/12/15 - VENCIMENTO 17/12/15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</si>
</sst>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626432</v>
      </c>
      <c r="C7" s="9">
        <f t="shared" si="0"/>
        <v>793981</v>
      </c>
      <c r="D7" s="9">
        <f t="shared" si="0"/>
        <v>836198</v>
      </c>
      <c r="E7" s="9">
        <f t="shared" si="0"/>
        <v>553885</v>
      </c>
      <c r="F7" s="9">
        <f t="shared" si="0"/>
        <v>755772</v>
      </c>
      <c r="G7" s="9">
        <f t="shared" si="0"/>
        <v>1260377</v>
      </c>
      <c r="H7" s="9">
        <f t="shared" si="0"/>
        <v>573743</v>
      </c>
      <c r="I7" s="9">
        <f t="shared" si="0"/>
        <v>126215</v>
      </c>
      <c r="J7" s="9">
        <f t="shared" si="0"/>
        <v>324437</v>
      </c>
      <c r="K7" s="9">
        <f t="shared" si="0"/>
        <v>5851040</v>
      </c>
      <c r="L7" s="52"/>
    </row>
    <row r="8" spans="1:11" ht="17.25" customHeight="1">
      <c r="A8" s="10" t="s">
        <v>101</v>
      </c>
      <c r="B8" s="11">
        <f>B9+B12+B16</f>
        <v>377752</v>
      </c>
      <c r="C8" s="11">
        <f aca="true" t="shared" si="1" ref="C8:J8">C9+C12+C16</f>
        <v>490880</v>
      </c>
      <c r="D8" s="11">
        <f t="shared" si="1"/>
        <v>489341</v>
      </c>
      <c r="E8" s="11">
        <f t="shared" si="1"/>
        <v>337518</v>
      </c>
      <c r="F8" s="11">
        <f t="shared" si="1"/>
        <v>442559</v>
      </c>
      <c r="G8" s="11">
        <f t="shared" si="1"/>
        <v>722721</v>
      </c>
      <c r="H8" s="11">
        <f t="shared" si="1"/>
        <v>361288</v>
      </c>
      <c r="I8" s="11">
        <f t="shared" si="1"/>
        <v>69706</v>
      </c>
      <c r="J8" s="11">
        <f t="shared" si="1"/>
        <v>190748</v>
      </c>
      <c r="K8" s="11">
        <f>SUM(B8:J8)</f>
        <v>3482513</v>
      </c>
    </row>
    <row r="9" spans="1:11" ht="17.25" customHeight="1">
      <c r="A9" s="15" t="s">
        <v>17</v>
      </c>
      <c r="B9" s="13">
        <f>+B10+B11</f>
        <v>45872</v>
      </c>
      <c r="C9" s="13">
        <f aca="true" t="shared" si="2" ref="C9:J9">+C10+C11</f>
        <v>65819</v>
      </c>
      <c r="D9" s="13">
        <f t="shared" si="2"/>
        <v>59312</v>
      </c>
      <c r="E9" s="13">
        <f t="shared" si="2"/>
        <v>45509</v>
      </c>
      <c r="F9" s="13">
        <f t="shared" si="2"/>
        <v>49712</v>
      </c>
      <c r="G9" s="13">
        <f t="shared" si="2"/>
        <v>65686</v>
      </c>
      <c r="H9" s="13">
        <f t="shared" si="2"/>
        <v>57319</v>
      </c>
      <c r="I9" s="13">
        <f t="shared" si="2"/>
        <v>10903</v>
      </c>
      <c r="J9" s="13">
        <f t="shared" si="2"/>
        <v>20355</v>
      </c>
      <c r="K9" s="11">
        <f>SUM(B9:J9)</f>
        <v>420487</v>
      </c>
    </row>
    <row r="10" spans="1:11" ht="17.25" customHeight="1">
      <c r="A10" s="29" t="s">
        <v>18</v>
      </c>
      <c r="B10" s="13">
        <v>45872</v>
      </c>
      <c r="C10" s="13">
        <v>65819</v>
      </c>
      <c r="D10" s="13">
        <v>59312</v>
      </c>
      <c r="E10" s="13">
        <v>45509</v>
      </c>
      <c r="F10" s="13">
        <v>49712</v>
      </c>
      <c r="G10" s="13">
        <v>65686</v>
      </c>
      <c r="H10" s="13">
        <v>57319</v>
      </c>
      <c r="I10" s="13">
        <v>10903</v>
      </c>
      <c r="J10" s="13">
        <v>20355</v>
      </c>
      <c r="K10" s="11">
        <f>SUM(B10:J10)</f>
        <v>420487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257736</v>
      </c>
      <c r="C12" s="17">
        <f t="shared" si="3"/>
        <v>333781</v>
      </c>
      <c r="D12" s="17">
        <f t="shared" si="3"/>
        <v>338391</v>
      </c>
      <c r="E12" s="17">
        <f t="shared" si="3"/>
        <v>234888</v>
      </c>
      <c r="F12" s="17">
        <f t="shared" si="3"/>
        <v>307848</v>
      </c>
      <c r="G12" s="17">
        <f t="shared" si="3"/>
        <v>522336</v>
      </c>
      <c r="H12" s="17">
        <f t="shared" si="3"/>
        <v>246918</v>
      </c>
      <c r="I12" s="17">
        <f t="shared" si="3"/>
        <v>46052</v>
      </c>
      <c r="J12" s="17">
        <f t="shared" si="3"/>
        <v>131352</v>
      </c>
      <c r="K12" s="11">
        <f aca="true" t="shared" si="4" ref="K12:K27">SUM(B12:J12)</f>
        <v>2419302</v>
      </c>
    </row>
    <row r="13" spans="1:13" ht="17.25" customHeight="1">
      <c r="A13" s="14" t="s">
        <v>20</v>
      </c>
      <c r="B13" s="13">
        <v>122543</v>
      </c>
      <c r="C13" s="13">
        <v>168441</v>
      </c>
      <c r="D13" s="13">
        <v>178073</v>
      </c>
      <c r="E13" s="13">
        <v>119071</v>
      </c>
      <c r="F13" s="13">
        <v>154716</v>
      </c>
      <c r="G13" s="13">
        <v>247120</v>
      </c>
      <c r="H13" s="13">
        <v>113521</v>
      </c>
      <c r="I13" s="13">
        <v>25491</v>
      </c>
      <c r="J13" s="13">
        <v>69692</v>
      </c>
      <c r="K13" s="11">
        <f t="shared" si="4"/>
        <v>1198668</v>
      </c>
      <c r="L13" s="52"/>
      <c r="M13" s="53"/>
    </row>
    <row r="14" spans="1:12" ht="17.25" customHeight="1">
      <c r="A14" s="14" t="s">
        <v>21</v>
      </c>
      <c r="B14" s="13">
        <v>122947</v>
      </c>
      <c r="C14" s="13">
        <v>147574</v>
      </c>
      <c r="D14" s="13">
        <v>146188</v>
      </c>
      <c r="E14" s="13">
        <v>104712</v>
      </c>
      <c r="F14" s="13">
        <v>140692</v>
      </c>
      <c r="G14" s="13">
        <v>255772</v>
      </c>
      <c r="H14" s="13">
        <v>117115</v>
      </c>
      <c r="I14" s="13">
        <v>17964</v>
      </c>
      <c r="J14" s="13">
        <v>57218</v>
      </c>
      <c r="K14" s="11">
        <f t="shared" si="4"/>
        <v>1110182</v>
      </c>
      <c r="L14" s="52"/>
    </row>
    <row r="15" spans="1:11" ht="17.25" customHeight="1">
      <c r="A15" s="14" t="s">
        <v>22</v>
      </c>
      <c r="B15" s="13">
        <v>12246</v>
      </c>
      <c r="C15" s="13">
        <v>17766</v>
      </c>
      <c r="D15" s="13">
        <v>14130</v>
      </c>
      <c r="E15" s="13">
        <v>11105</v>
      </c>
      <c r="F15" s="13">
        <v>12440</v>
      </c>
      <c r="G15" s="13">
        <v>19444</v>
      </c>
      <c r="H15" s="13">
        <v>16282</v>
      </c>
      <c r="I15" s="13">
        <v>2597</v>
      </c>
      <c r="J15" s="13">
        <v>4442</v>
      </c>
      <c r="K15" s="11">
        <f t="shared" si="4"/>
        <v>110452</v>
      </c>
    </row>
    <row r="16" spans="1:11" ht="17.25" customHeight="1">
      <c r="A16" s="15" t="s">
        <v>97</v>
      </c>
      <c r="B16" s="13">
        <f>B17+B18+B19</f>
        <v>74144</v>
      </c>
      <c r="C16" s="13">
        <f aca="true" t="shared" si="5" ref="C16:J16">C17+C18+C19</f>
        <v>91280</v>
      </c>
      <c r="D16" s="13">
        <f t="shared" si="5"/>
        <v>91638</v>
      </c>
      <c r="E16" s="13">
        <f t="shared" si="5"/>
        <v>57121</v>
      </c>
      <c r="F16" s="13">
        <f t="shared" si="5"/>
        <v>84999</v>
      </c>
      <c r="G16" s="13">
        <f t="shared" si="5"/>
        <v>134699</v>
      </c>
      <c r="H16" s="13">
        <f t="shared" si="5"/>
        <v>57051</v>
      </c>
      <c r="I16" s="13">
        <f t="shared" si="5"/>
        <v>12751</v>
      </c>
      <c r="J16" s="13">
        <f t="shared" si="5"/>
        <v>39041</v>
      </c>
      <c r="K16" s="11">
        <f t="shared" si="4"/>
        <v>642724</v>
      </c>
    </row>
    <row r="17" spans="1:11" ht="17.25" customHeight="1">
      <c r="A17" s="14" t="s">
        <v>98</v>
      </c>
      <c r="B17" s="13">
        <v>12553</v>
      </c>
      <c r="C17" s="13">
        <v>16767</v>
      </c>
      <c r="D17" s="13">
        <v>15768</v>
      </c>
      <c r="E17" s="13">
        <v>10663</v>
      </c>
      <c r="F17" s="13">
        <v>16166</v>
      </c>
      <c r="G17" s="13">
        <v>27266</v>
      </c>
      <c r="H17" s="13">
        <v>11780</v>
      </c>
      <c r="I17" s="13">
        <v>2572</v>
      </c>
      <c r="J17" s="13">
        <v>5982</v>
      </c>
      <c r="K17" s="11">
        <f t="shared" si="4"/>
        <v>119517</v>
      </c>
    </row>
    <row r="18" spans="1:11" ht="17.25" customHeight="1">
      <c r="A18" s="14" t="s">
        <v>99</v>
      </c>
      <c r="B18" s="13">
        <v>4605</v>
      </c>
      <c r="C18" s="13">
        <v>4575</v>
      </c>
      <c r="D18" s="13">
        <v>6438</v>
      </c>
      <c r="E18" s="13">
        <v>4083</v>
      </c>
      <c r="F18" s="13">
        <v>6871</v>
      </c>
      <c r="G18" s="13">
        <v>12355</v>
      </c>
      <c r="H18" s="13">
        <v>3459</v>
      </c>
      <c r="I18" s="13">
        <v>809</v>
      </c>
      <c r="J18" s="13">
        <v>2800</v>
      </c>
      <c r="K18" s="11">
        <f t="shared" si="4"/>
        <v>45995</v>
      </c>
    </row>
    <row r="19" spans="1:11" ht="17.25" customHeight="1">
      <c r="A19" s="14" t="s">
        <v>100</v>
      </c>
      <c r="B19" s="13">
        <v>56986</v>
      </c>
      <c r="C19" s="13">
        <v>69938</v>
      </c>
      <c r="D19" s="13">
        <v>69432</v>
      </c>
      <c r="E19" s="13">
        <v>42375</v>
      </c>
      <c r="F19" s="13">
        <v>61962</v>
      </c>
      <c r="G19" s="13">
        <v>95078</v>
      </c>
      <c r="H19" s="13">
        <v>41812</v>
      </c>
      <c r="I19" s="13">
        <v>9370</v>
      </c>
      <c r="J19" s="13">
        <v>30259</v>
      </c>
      <c r="K19" s="11">
        <f t="shared" si="4"/>
        <v>477212</v>
      </c>
    </row>
    <row r="20" spans="1:11" ht="17.25" customHeight="1">
      <c r="A20" s="16" t="s">
        <v>23</v>
      </c>
      <c r="B20" s="11">
        <f>+B21+B22+B23</f>
        <v>184562</v>
      </c>
      <c r="C20" s="11">
        <f aca="true" t="shared" si="6" ref="C20:J20">+C21+C22+C23</f>
        <v>206600</v>
      </c>
      <c r="D20" s="11">
        <f t="shared" si="6"/>
        <v>235834</v>
      </c>
      <c r="E20" s="11">
        <f t="shared" si="6"/>
        <v>148601</v>
      </c>
      <c r="F20" s="11">
        <f t="shared" si="6"/>
        <v>234008</v>
      </c>
      <c r="G20" s="11">
        <f t="shared" si="6"/>
        <v>436562</v>
      </c>
      <c r="H20" s="11">
        <f t="shared" si="6"/>
        <v>152945</v>
      </c>
      <c r="I20" s="11">
        <f t="shared" si="6"/>
        <v>36243</v>
      </c>
      <c r="J20" s="11">
        <f t="shared" si="6"/>
        <v>86897</v>
      </c>
      <c r="K20" s="11">
        <f t="shared" si="4"/>
        <v>1722252</v>
      </c>
    </row>
    <row r="21" spans="1:12" ht="17.25" customHeight="1">
      <c r="A21" s="12" t="s">
        <v>24</v>
      </c>
      <c r="B21" s="13">
        <v>97382</v>
      </c>
      <c r="C21" s="13">
        <v>119462</v>
      </c>
      <c r="D21" s="13">
        <v>138538</v>
      </c>
      <c r="E21" s="13">
        <v>85610</v>
      </c>
      <c r="F21" s="13">
        <v>132483</v>
      </c>
      <c r="G21" s="13">
        <v>227472</v>
      </c>
      <c r="H21" s="13">
        <v>84730</v>
      </c>
      <c r="I21" s="13">
        <v>22369</v>
      </c>
      <c r="J21" s="13">
        <v>50666</v>
      </c>
      <c r="K21" s="11">
        <f t="shared" si="4"/>
        <v>958712</v>
      </c>
      <c r="L21" s="52"/>
    </row>
    <row r="22" spans="1:12" ht="17.25" customHeight="1">
      <c r="A22" s="12" t="s">
        <v>25</v>
      </c>
      <c r="B22" s="13">
        <v>80475</v>
      </c>
      <c r="C22" s="13">
        <v>79341</v>
      </c>
      <c r="D22" s="13">
        <v>89679</v>
      </c>
      <c r="E22" s="13">
        <v>58108</v>
      </c>
      <c r="F22" s="13">
        <v>94849</v>
      </c>
      <c r="G22" s="13">
        <v>197238</v>
      </c>
      <c r="H22" s="13">
        <v>61440</v>
      </c>
      <c r="I22" s="13">
        <v>12514</v>
      </c>
      <c r="J22" s="13">
        <v>33964</v>
      </c>
      <c r="K22" s="11">
        <f t="shared" si="4"/>
        <v>707608</v>
      </c>
      <c r="L22" s="52"/>
    </row>
    <row r="23" spans="1:11" ht="17.25" customHeight="1">
      <c r="A23" s="12" t="s">
        <v>26</v>
      </c>
      <c r="B23" s="13">
        <v>6705</v>
      </c>
      <c r="C23" s="13">
        <v>7797</v>
      </c>
      <c r="D23" s="13">
        <v>7617</v>
      </c>
      <c r="E23" s="13">
        <v>4883</v>
      </c>
      <c r="F23" s="13">
        <v>6676</v>
      </c>
      <c r="G23" s="13">
        <v>11852</v>
      </c>
      <c r="H23" s="13">
        <v>6775</v>
      </c>
      <c r="I23" s="13">
        <v>1360</v>
      </c>
      <c r="J23" s="13">
        <v>2267</v>
      </c>
      <c r="K23" s="11">
        <f t="shared" si="4"/>
        <v>55932</v>
      </c>
    </row>
    <row r="24" spans="1:11" ht="17.25" customHeight="1">
      <c r="A24" s="16" t="s">
        <v>27</v>
      </c>
      <c r="B24" s="13">
        <v>64118</v>
      </c>
      <c r="C24" s="13">
        <v>96501</v>
      </c>
      <c r="D24" s="13">
        <v>111023</v>
      </c>
      <c r="E24" s="13">
        <v>67766</v>
      </c>
      <c r="F24" s="13">
        <v>79205</v>
      </c>
      <c r="G24" s="13">
        <v>101094</v>
      </c>
      <c r="H24" s="13">
        <v>50571</v>
      </c>
      <c r="I24" s="13">
        <v>20266</v>
      </c>
      <c r="J24" s="13">
        <v>46792</v>
      </c>
      <c r="K24" s="11">
        <f t="shared" si="4"/>
        <v>637336</v>
      </c>
    </row>
    <row r="25" spans="1:12" ht="17.25" customHeight="1">
      <c r="A25" s="12" t="s">
        <v>28</v>
      </c>
      <c r="B25" s="13">
        <v>41036</v>
      </c>
      <c r="C25" s="13">
        <v>61761</v>
      </c>
      <c r="D25" s="13">
        <v>71055</v>
      </c>
      <c r="E25" s="13">
        <v>43370</v>
      </c>
      <c r="F25" s="13">
        <v>50691</v>
      </c>
      <c r="G25" s="13">
        <v>64700</v>
      </c>
      <c r="H25" s="13">
        <v>32365</v>
      </c>
      <c r="I25" s="13">
        <v>12970</v>
      </c>
      <c r="J25" s="13">
        <v>29947</v>
      </c>
      <c r="K25" s="11">
        <f t="shared" si="4"/>
        <v>407895</v>
      </c>
      <c r="L25" s="52"/>
    </row>
    <row r="26" spans="1:12" ht="17.25" customHeight="1">
      <c r="A26" s="12" t="s">
        <v>29</v>
      </c>
      <c r="B26" s="13">
        <v>23082</v>
      </c>
      <c r="C26" s="13">
        <v>34740</v>
      </c>
      <c r="D26" s="13">
        <v>39968</v>
      </c>
      <c r="E26" s="13">
        <v>24396</v>
      </c>
      <c r="F26" s="13">
        <v>28514</v>
      </c>
      <c r="G26" s="13">
        <v>36394</v>
      </c>
      <c r="H26" s="13">
        <v>18206</v>
      </c>
      <c r="I26" s="13">
        <v>7296</v>
      </c>
      <c r="J26" s="13">
        <v>16845</v>
      </c>
      <c r="K26" s="11">
        <f t="shared" si="4"/>
        <v>229441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8939</v>
      </c>
      <c r="I27" s="11">
        <v>0</v>
      </c>
      <c r="J27" s="11">
        <v>0</v>
      </c>
      <c r="K27" s="11">
        <f t="shared" si="4"/>
        <v>8939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5577.8</v>
      </c>
      <c r="I35" s="19">
        <v>0</v>
      </c>
      <c r="J35" s="19">
        <v>0</v>
      </c>
      <c r="K35" s="23">
        <f>SUM(B35:J35)</f>
        <v>5577.8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1633330.7999999998</v>
      </c>
      <c r="C47" s="22">
        <f aca="true" t="shared" si="11" ref="C47:H47">+C48+C57</f>
        <v>2358452.500000001</v>
      </c>
      <c r="D47" s="22">
        <f t="shared" si="11"/>
        <v>2795577.4099999997</v>
      </c>
      <c r="E47" s="22">
        <f t="shared" si="11"/>
        <v>1581078.6099999999</v>
      </c>
      <c r="F47" s="22">
        <f t="shared" si="11"/>
        <v>2089277.84</v>
      </c>
      <c r="G47" s="22">
        <f t="shared" si="11"/>
        <v>2993737.54</v>
      </c>
      <c r="H47" s="22">
        <f t="shared" si="11"/>
        <v>1572088.71</v>
      </c>
      <c r="I47" s="22">
        <f>+I48+I57</f>
        <v>604234.58</v>
      </c>
      <c r="J47" s="22">
        <f>+J48+J57</f>
        <v>935208.87</v>
      </c>
      <c r="K47" s="22">
        <f>SUM(B47:J47)</f>
        <v>16562986.86</v>
      </c>
    </row>
    <row r="48" spans="1:11" ht="17.25" customHeight="1">
      <c r="A48" s="16" t="s">
        <v>115</v>
      </c>
      <c r="B48" s="23">
        <f>SUM(B49:B56)</f>
        <v>1616214.4399999997</v>
      </c>
      <c r="C48" s="23">
        <f aca="true" t="shared" si="12" ref="C48:J48">SUM(C49:C56)</f>
        <v>2336840.3200000008</v>
      </c>
      <c r="D48" s="23">
        <f t="shared" si="12"/>
        <v>2770747.05</v>
      </c>
      <c r="E48" s="23">
        <f t="shared" si="12"/>
        <v>1560537.7399999998</v>
      </c>
      <c r="F48" s="23">
        <f t="shared" si="12"/>
        <v>2067632.1500000001</v>
      </c>
      <c r="G48" s="23">
        <f t="shared" si="12"/>
        <v>2966291.13</v>
      </c>
      <c r="H48" s="23">
        <f t="shared" si="12"/>
        <v>1553694.25</v>
      </c>
      <c r="I48" s="23">
        <f t="shared" si="12"/>
        <v>604234.58</v>
      </c>
      <c r="J48" s="23">
        <f t="shared" si="12"/>
        <v>922320.37</v>
      </c>
      <c r="K48" s="23">
        <f aca="true" t="shared" si="13" ref="K48:K57">SUM(B48:J48)</f>
        <v>16398512.030000001</v>
      </c>
    </row>
    <row r="49" spans="1:11" ht="17.25" customHeight="1">
      <c r="A49" s="34" t="s">
        <v>46</v>
      </c>
      <c r="B49" s="23">
        <f aca="true" t="shared" si="14" ref="B49:H49">ROUND(B30*B7,2)</f>
        <v>1615129.63</v>
      </c>
      <c r="C49" s="23">
        <f t="shared" si="14"/>
        <v>2329778.45</v>
      </c>
      <c r="D49" s="23">
        <f t="shared" si="14"/>
        <v>2768567.96</v>
      </c>
      <c r="E49" s="23">
        <f t="shared" si="14"/>
        <v>1559629.38</v>
      </c>
      <c r="F49" s="23">
        <f t="shared" si="14"/>
        <v>2065902.76</v>
      </c>
      <c r="G49" s="23">
        <f t="shared" si="14"/>
        <v>2963776.52</v>
      </c>
      <c r="H49" s="23">
        <f t="shared" si="14"/>
        <v>1547040.63</v>
      </c>
      <c r="I49" s="23">
        <f>ROUND(I30*I7,2)</f>
        <v>603168.86</v>
      </c>
      <c r="J49" s="23">
        <f>ROUND(J30*J7,2)</f>
        <v>920103.33</v>
      </c>
      <c r="K49" s="23">
        <f t="shared" si="13"/>
        <v>16373097.519999998</v>
      </c>
    </row>
    <row r="50" spans="1:11" ht="17.25" customHeight="1">
      <c r="A50" s="34" t="s">
        <v>47</v>
      </c>
      <c r="B50" s="19">
        <v>0</v>
      </c>
      <c r="C50" s="23">
        <f>ROUND(C31*C7,2)</f>
        <v>5178.66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5178.66</v>
      </c>
    </row>
    <row r="51" spans="1:11" ht="17.25" customHeight="1">
      <c r="A51" s="68" t="s">
        <v>108</v>
      </c>
      <c r="B51" s="69">
        <f aca="true" t="shared" si="15" ref="B51:H51">ROUND(B32*B7,2)</f>
        <v>-3006.87</v>
      </c>
      <c r="C51" s="69">
        <f t="shared" si="15"/>
        <v>-3890.51</v>
      </c>
      <c r="D51" s="69">
        <f t="shared" si="15"/>
        <v>-4180.99</v>
      </c>
      <c r="E51" s="69">
        <f t="shared" si="15"/>
        <v>-2537.04</v>
      </c>
      <c r="F51" s="69">
        <f t="shared" si="15"/>
        <v>-3552.13</v>
      </c>
      <c r="G51" s="69">
        <f t="shared" si="15"/>
        <v>-4915.47</v>
      </c>
      <c r="H51" s="69">
        <f t="shared" si="15"/>
        <v>-2639.22</v>
      </c>
      <c r="I51" s="19">
        <v>0</v>
      </c>
      <c r="J51" s="19">
        <v>0</v>
      </c>
      <c r="K51" s="69">
        <f>SUM(B51:J51)</f>
        <v>-24722.230000000003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5577.8</v>
      </c>
      <c r="I53" s="31">
        <f>+I35</f>
        <v>0</v>
      </c>
      <c r="J53" s="31">
        <f>+J35</f>
        <v>0</v>
      </c>
      <c r="K53" s="23">
        <f t="shared" si="13"/>
        <v>5577.8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-300449.77</v>
      </c>
      <c r="C61" s="35">
        <f t="shared" si="16"/>
        <v>-257325.41</v>
      </c>
      <c r="D61" s="35">
        <f t="shared" si="16"/>
        <v>-260448.75999999998</v>
      </c>
      <c r="E61" s="35">
        <f t="shared" si="16"/>
        <v>-359797.24000000005</v>
      </c>
      <c r="F61" s="35">
        <f t="shared" si="16"/>
        <v>-309536.49</v>
      </c>
      <c r="G61" s="35">
        <f t="shared" si="16"/>
        <v>-343276.8</v>
      </c>
      <c r="H61" s="35">
        <f t="shared" si="16"/>
        <v>-214589.97</v>
      </c>
      <c r="I61" s="35">
        <f t="shared" si="16"/>
        <v>-97788.93</v>
      </c>
      <c r="J61" s="35">
        <f t="shared" si="16"/>
        <v>-98072.94</v>
      </c>
      <c r="K61" s="35">
        <f>SUM(B61:J61)</f>
        <v>-2241286.31</v>
      </c>
    </row>
    <row r="62" spans="1:11" ht="18.75" customHeight="1">
      <c r="A62" s="16" t="s">
        <v>77</v>
      </c>
      <c r="B62" s="35">
        <f aca="true" t="shared" si="17" ref="B62:J62">B63+B64+B65+B66+B67+B68</f>
        <v>-286340.71</v>
      </c>
      <c r="C62" s="35">
        <f t="shared" si="17"/>
        <v>-236729.5</v>
      </c>
      <c r="D62" s="35">
        <f t="shared" si="17"/>
        <v>-240007.3</v>
      </c>
      <c r="E62" s="35">
        <f t="shared" si="17"/>
        <v>-333096.29000000004</v>
      </c>
      <c r="F62" s="35">
        <f t="shared" si="17"/>
        <v>-290496.86</v>
      </c>
      <c r="G62" s="35">
        <f t="shared" si="17"/>
        <v>-314831.95</v>
      </c>
      <c r="H62" s="35">
        <f t="shared" si="17"/>
        <v>-200667.5</v>
      </c>
      <c r="I62" s="35">
        <f t="shared" si="17"/>
        <v>-38160.5</v>
      </c>
      <c r="J62" s="35">
        <f t="shared" si="17"/>
        <v>-71242.5</v>
      </c>
      <c r="K62" s="35">
        <f aca="true" t="shared" si="18" ref="K62:K98">SUM(B62:J62)</f>
        <v>-2011573.11</v>
      </c>
    </row>
    <row r="63" spans="1:11" ht="18.75" customHeight="1">
      <c r="A63" s="12" t="s">
        <v>78</v>
      </c>
      <c r="B63" s="35">
        <f>-ROUND(B9*$D$3,2)</f>
        <v>-160552</v>
      </c>
      <c r="C63" s="35">
        <f aca="true" t="shared" si="19" ref="C63:J63">-ROUND(C9*$D$3,2)</f>
        <v>-230366.5</v>
      </c>
      <c r="D63" s="35">
        <f t="shared" si="19"/>
        <v>-207592</v>
      </c>
      <c r="E63" s="35">
        <f t="shared" si="19"/>
        <v>-159281.5</v>
      </c>
      <c r="F63" s="35">
        <f t="shared" si="19"/>
        <v>-173992</v>
      </c>
      <c r="G63" s="35">
        <f t="shared" si="19"/>
        <v>-229901</v>
      </c>
      <c r="H63" s="35">
        <f t="shared" si="19"/>
        <v>-200616.5</v>
      </c>
      <c r="I63" s="35">
        <f t="shared" si="19"/>
        <v>-38160.5</v>
      </c>
      <c r="J63" s="35">
        <f t="shared" si="19"/>
        <v>-71242.5</v>
      </c>
      <c r="K63" s="35">
        <f t="shared" si="18"/>
        <v>-1471704.5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-1144.5</v>
      </c>
      <c r="C65" s="35">
        <v>-287</v>
      </c>
      <c r="D65" s="35">
        <v>-462</v>
      </c>
      <c r="E65" s="35">
        <v>-1172.5</v>
      </c>
      <c r="F65" s="35">
        <v>-647.5</v>
      </c>
      <c r="G65" s="35">
        <v>-493.5</v>
      </c>
      <c r="H65" s="19">
        <v>-7</v>
      </c>
      <c r="I65" s="19">
        <v>0</v>
      </c>
      <c r="J65" s="19">
        <v>0</v>
      </c>
      <c r="K65" s="35">
        <f t="shared" si="18"/>
        <v>-4214</v>
      </c>
    </row>
    <row r="66" spans="1:11" ht="18.75" customHeight="1">
      <c r="A66" s="12" t="s">
        <v>109</v>
      </c>
      <c r="B66" s="35">
        <v>-24.5</v>
      </c>
      <c r="C66" s="35">
        <v>-49</v>
      </c>
      <c r="D66" s="35">
        <v>0</v>
      </c>
      <c r="E66" s="35">
        <v>-24.5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8"/>
        <v>-98</v>
      </c>
    </row>
    <row r="67" spans="1:11" ht="18.75" customHeight="1">
      <c r="A67" s="12" t="s">
        <v>55</v>
      </c>
      <c r="B67" s="47">
        <v>-124619.71</v>
      </c>
      <c r="C67" s="47">
        <v>-6027</v>
      </c>
      <c r="D67" s="47">
        <v>-31953.3</v>
      </c>
      <c r="E67" s="47">
        <v>-172527.79</v>
      </c>
      <c r="F67" s="47">
        <v>-115857.36</v>
      </c>
      <c r="G67" s="47">
        <v>-84437.45</v>
      </c>
      <c r="H67" s="19">
        <v>-44</v>
      </c>
      <c r="I67" s="19">
        <v>0</v>
      </c>
      <c r="J67" s="19">
        <v>0</v>
      </c>
      <c r="K67" s="35">
        <f t="shared" si="18"/>
        <v>-535466.61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-26700.95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-59628.43</v>
      </c>
      <c r="J69" s="35">
        <f t="shared" si="20"/>
        <v>-26830.440000000002</v>
      </c>
      <c r="K69" s="35">
        <f t="shared" si="18"/>
        <v>-229713.2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-13122.95</v>
      </c>
      <c r="F93" s="19">
        <v>0</v>
      </c>
      <c r="G93" s="19">
        <v>0</v>
      </c>
      <c r="H93" s="19">
        <v>0</v>
      </c>
      <c r="I93" s="48">
        <v>-7613.36</v>
      </c>
      <c r="J93" s="48">
        <v>-16740.24</v>
      </c>
      <c r="K93" s="48">
        <f t="shared" si="18"/>
        <v>-37476.55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1332881.0299999998</v>
      </c>
      <c r="C101" s="24">
        <f t="shared" si="21"/>
        <v>2101127.090000001</v>
      </c>
      <c r="D101" s="24">
        <f t="shared" si="21"/>
        <v>2535128.65</v>
      </c>
      <c r="E101" s="24">
        <f t="shared" si="21"/>
        <v>1221281.3699999999</v>
      </c>
      <c r="F101" s="24">
        <f t="shared" si="21"/>
        <v>1779741.35</v>
      </c>
      <c r="G101" s="24">
        <f t="shared" si="21"/>
        <v>2650460.7399999998</v>
      </c>
      <c r="H101" s="24">
        <f t="shared" si="21"/>
        <v>1357498.74</v>
      </c>
      <c r="I101" s="24">
        <f>+I102+I103</f>
        <v>506445.64999999997</v>
      </c>
      <c r="J101" s="24">
        <f>+J102+J103</f>
        <v>837135.9299999999</v>
      </c>
      <c r="K101" s="48">
        <f>SUM(B101:J101)</f>
        <v>14321700.55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1315764.6699999997</v>
      </c>
      <c r="C102" s="24">
        <f t="shared" si="22"/>
        <v>2079514.9100000008</v>
      </c>
      <c r="D102" s="24">
        <f t="shared" si="22"/>
        <v>2510298.29</v>
      </c>
      <c r="E102" s="24">
        <f t="shared" si="22"/>
        <v>1200740.4999999998</v>
      </c>
      <c r="F102" s="24">
        <f t="shared" si="22"/>
        <v>1758095.6600000001</v>
      </c>
      <c r="G102" s="24">
        <f t="shared" si="22"/>
        <v>2623014.3299999996</v>
      </c>
      <c r="H102" s="24">
        <f t="shared" si="22"/>
        <v>1339104.28</v>
      </c>
      <c r="I102" s="24">
        <f t="shared" si="22"/>
        <v>506445.64999999997</v>
      </c>
      <c r="J102" s="24">
        <f t="shared" si="22"/>
        <v>824247.4299999999</v>
      </c>
      <c r="K102" s="48">
        <f>SUM(B102:J102)</f>
        <v>14157225.72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14321700.540000003</v>
      </c>
      <c r="L109" s="54"/>
    </row>
    <row r="110" spans="1:11" ht="18.75" customHeight="1">
      <c r="A110" s="26" t="s">
        <v>73</v>
      </c>
      <c r="B110" s="27">
        <v>178465.71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178465.71</v>
      </c>
    </row>
    <row r="111" spans="1:11" ht="18.75" customHeight="1">
      <c r="A111" s="26" t="s">
        <v>74</v>
      </c>
      <c r="B111" s="27">
        <v>1154415.32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1154415.32</v>
      </c>
    </row>
    <row r="112" spans="1:11" ht="18.75" customHeight="1">
      <c r="A112" s="26" t="s">
        <v>75</v>
      </c>
      <c r="B112" s="40">
        <v>0</v>
      </c>
      <c r="C112" s="27">
        <f>+C101</f>
        <v>2101127.090000001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2101127.090000001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2535128.65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2535128.65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1221281.3699999999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1221281.3699999999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352230.53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352230.53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663549.38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663549.38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84809.09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84809.09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679152.35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679152.35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793244.86</v>
      </c>
      <c r="H119" s="40">
        <v>0</v>
      </c>
      <c r="I119" s="40">
        <v>0</v>
      </c>
      <c r="J119" s="40">
        <v>0</v>
      </c>
      <c r="K119" s="41">
        <f t="shared" si="24"/>
        <v>793244.86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60910.48</v>
      </c>
      <c r="H120" s="40">
        <v>0</v>
      </c>
      <c r="I120" s="40">
        <v>0</v>
      </c>
      <c r="J120" s="40">
        <v>0</v>
      </c>
      <c r="K120" s="41">
        <f t="shared" si="24"/>
        <v>60910.48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38342.8</v>
      </c>
      <c r="H121" s="40">
        <v>0</v>
      </c>
      <c r="I121" s="40">
        <v>0</v>
      </c>
      <c r="J121" s="40">
        <v>0</v>
      </c>
      <c r="K121" s="41">
        <f t="shared" si="24"/>
        <v>38342.8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385857.82</v>
      </c>
      <c r="H122" s="40">
        <v>0</v>
      </c>
      <c r="I122" s="40">
        <v>0</v>
      </c>
      <c r="J122" s="40">
        <v>0</v>
      </c>
      <c r="K122" s="41">
        <f t="shared" si="24"/>
        <v>385857.82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1372104.77</v>
      </c>
      <c r="H123" s="40">
        <v>0</v>
      </c>
      <c r="I123" s="40">
        <v>0</v>
      </c>
      <c r="J123" s="40">
        <v>0</v>
      </c>
      <c r="K123" s="41">
        <f t="shared" si="24"/>
        <v>1372104.77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503445.15</v>
      </c>
      <c r="I124" s="40">
        <v>0</v>
      </c>
      <c r="J124" s="40">
        <v>0</v>
      </c>
      <c r="K124" s="41">
        <f t="shared" si="24"/>
        <v>503445.15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854053.59</v>
      </c>
      <c r="I125" s="40">
        <v>0</v>
      </c>
      <c r="J125" s="40">
        <v>0</v>
      </c>
      <c r="K125" s="41">
        <f t="shared" si="24"/>
        <v>854053.59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506445.65</v>
      </c>
      <c r="J126" s="40">
        <v>0</v>
      </c>
      <c r="K126" s="41">
        <f t="shared" si="24"/>
        <v>506445.65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837135.93</v>
      </c>
      <c r="K127" s="44">
        <f t="shared" si="24"/>
        <v>837135.93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2015-12-16T17:11:24Z</dcterms:modified>
  <cp:category/>
  <cp:version/>
  <cp:contentType/>
  <cp:contentStatus/>
</cp:coreProperties>
</file>