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<sst xmlns="http://schemas.openxmlformats.org/spreadsheetml/2006/main" count="133" uniqueCount="133">
  <si>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</si>
  <si>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</si>
  <si>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</si>
  <si>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</si>
  <si>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</si>
  <si>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</si>
  <si>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</si>
  <si>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</si>
  <si>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</si>
  <si>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</si>
  <si>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</si>
  <si>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</si>
  <si>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</si>
  <si>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</si>
  <si>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</si>
  <si>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</si>
  <si>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</si>
  <si>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</si>
  <si>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</si>
  <si>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</si>
  <si>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</si>
  <si>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</si>
  <si>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</si>
  <si>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</si>
  <si>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</si>
  <si>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</si>
  <si>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</si>
  <si>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</si>
  <si>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</si>
  <si>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</si>
  <si>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</si>
  <si>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</si>
  <si>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</si>
  <si>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</si>
  <si>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</si>
  <si>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</si>
  <si>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</si>
  <si>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</si>
  <si>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</si>
  <si>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</si>
  <si>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</si>
  <si>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</si>
  <si>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</si>
  <si>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</si>
  <si>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</si>
  <si>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</si>
  <si>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</si>
  <si>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</si>
  <si>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</si>
  <si>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</si>
  <si>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</si>
  <si>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</si>
  <si>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</si>
  <si>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</si>
  <si>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</si>
  <si>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</si>
  <si>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</si>
  <si>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</si>
  <si>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</si>
  <si>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</si>
  <si>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</si>
  <si>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</si>
  <si>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</si>
  <si>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</si>
  <si>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</si>
  <si>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</si>
  <si>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</si>
  <si>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</si>
  <si>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</si>
  <si>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</si>
  <si>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</si>
  <si>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</si>
  <si>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</si>
  <si>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</si>
  <si>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</si>
  <si>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</si>
  <si>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</si>
  <si>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</si>
  <si>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</si>
  <si>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</si>
  <si>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</si>
  <si>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</si>
  <si>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</si>
  <si>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</si>
  <si>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</si>
  <si>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</si>
  <si>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</si>
  <si>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</si>
  <si>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</si>
  <si>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</si>
  <si>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</si>
  <si>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</si>
  <si>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</si>
  <si>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</si>
  <si>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</si>
  <si>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</si>
  <si>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</si>
  <si>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</si>
  <si>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</si>
  <si>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</si>
  <si>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</si>
  <si>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</si>
  <si>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</si>
  <si>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</si>
  <si>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</si>
  <si>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</si>
  <si>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</si>
  <si>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</si>
  <si>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</si>
  <si>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</si>
  <si>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</si>
  <si>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</si>
  <si>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</si>
  <si>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</si>
  <si>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</si>
  <si>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</si>
  <si>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</si>
  <si>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</si>
  <si>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</si>
  <si>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</si>
  <si>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</si>
  <si>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</si>
  <si>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</si>
  <si>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</si>
  <si>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</si>
  <si>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</si>
  <si>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</si>
  <si>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</si>
  <si>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</si>
  <si>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OPERAÇÃO 08/12/15 - VENCIMENTO 15/12/15</t>
  </si>
  <si>
    <t>6.3. Revisão de Remuneração pelo Transporte Coletivo ¹</t>
  </si>
  <si>
    <t>Nota:</t>
  </si>
  <si>
    <t xml:space="preserve">    ¹ - Passageiros transportados, processados pelo sistema de bilhetagem eletrônica, referentes ao mês de outubro/15 ( 23.081 passageiros).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</si>
</sst>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85" fontId="33" fillId="35" borderId="4" xfId="46" applyNumberFormat="1" applyFont="1" applyFill="1" applyBorder="1" applyAlignment="1">
      <alignment horizontal="center" vertical="center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15">
      <selection activeCell="A130" sqref="A130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3" t="s">
        <v>81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21">
      <c r="A2" s="74" t="s">
        <v>129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5" t="s">
        <v>15</v>
      </c>
      <c r="B4" s="77" t="s">
        <v>95</v>
      </c>
      <c r="C4" s="78"/>
      <c r="D4" s="78"/>
      <c r="E4" s="78"/>
      <c r="F4" s="78"/>
      <c r="G4" s="78"/>
      <c r="H4" s="78"/>
      <c r="I4" s="78"/>
      <c r="J4" s="79"/>
      <c r="K4" s="76" t="s">
        <v>16</v>
      </c>
    </row>
    <row r="5" spans="1:11" ht="38.25">
      <c r="A5" s="75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0" t="s">
        <v>94</v>
      </c>
      <c r="J5" s="80" t="s">
        <v>93</v>
      </c>
      <c r="K5" s="75"/>
    </row>
    <row r="6" spans="1:11" ht="18.75" customHeight="1">
      <c r="A6" s="7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1"/>
      <c r="J6" s="81"/>
      <c r="K6" s="75"/>
    </row>
    <row r="7" spans="1:12" ht="17.25" customHeight="1">
      <c r="A7" s="8" t="s">
        <v>30</v>
      </c>
      <c r="B7" s="9">
        <f aca="true" t="shared" si="0" ref="B7:K7">+B8+B20+B24+B27</f>
        <v>638438</v>
      </c>
      <c r="C7" s="9">
        <f t="shared" si="0"/>
        <v>796249</v>
      </c>
      <c r="D7" s="9">
        <f t="shared" si="0"/>
        <v>852759</v>
      </c>
      <c r="E7" s="9">
        <f t="shared" si="0"/>
        <v>558770</v>
      </c>
      <c r="F7" s="9">
        <f t="shared" si="0"/>
        <v>768891</v>
      </c>
      <c r="G7" s="9">
        <f t="shared" si="0"/>
        <v>1280716</v>
      </c>
      <c r="H7" s="9">
        <f t="shared" si="0"/>
        <v>576696</v>
      </c>
      <c r="I7" s="9">
        <f t="shared" si="0"/>
        <v>128476</v>
      </c>
      <c r="J7" s="9">
        <f t="shared" si="0"/>
        <v>324145</v>
      </c>
      <c r="K7" s="9">
        <f t="shared" si="0"/>
        <v>5925140</v>
      </c>
      <c r="L7" s="52"/>
    </row>
    <row r="8" spans="1:11" ht="17.25" customHeight="1">
      <c r="A8" s="10" t="s">
        <v>101</v>
      </c>
      <c r="B8" s="11">
        <f>B9+B12+B16</f>
        <v>384173</v>
      </c>
      <c r="C8" s="11">
        <f aca="true" t="shared" si="1" ref="C8:J8">C9+C12+C16</f>
        <v>493084</v>
      </c>
      <c r="D8" s="11">
        <f t="shared" si="1"/>
        <v>497804</v>
      </c>
      <c r="E8" s="11">
        <f t="shared" si="1"/>
        <v>339101</v>
      </c>
      <c r="F8" s="11">
        <f t="shared" si="1"/>
        <v>449211</v>
      </c>
      <c r="G8" s="11">
        <f t="shared" si="1"/>
        <v>735375</v>
      </c>
      <c r="H8" s="11">
        <f t="shared" si="1"/>
        <v>365178</v>
      </c>
      <c r="I8" s="11">
        <f t="shared" si="1"/>
        <v>70484</v>
      </c>
      <c r="J8" s="11">
        <f t="shared" si="1"/>
        <v>189514</v>
      </c>
      <c r="K8" s="11">
        <f>SUM(B8:J8)</f>
        <v>3523924</v>
      </c>
    </row>
    <row r="9" spans="1:11" ht="17.25" customHeight="1">
      <c r="A9" s="15" t="s">
        <v>17</v>
      </c>
      <c r="B9" s="13">
        <f>+B10+B11</f>
        <v>49683</v>
      </c>
      <c r="C9" s="13">
        <f aca="true" t="shared" si="2" ref="C9:J9">+C10+C11</f>
        <v>70942</v>
      </c>
      <c r="D9" s="13">
        <f t="shared" si="2"/>
        <v>65133</v>
      </c>
      <c r="E9" s="13">
        <f t="shared" si="2"/>
        <v>48756</v>
      </c>
      <c r="F9" s="13">
        <f t="shared" si="2"/>
        <v>54375</v>
      </c>
      <c r="G9" s="13">
        <f t="shared" si="2"/>
        <v>72976</v>
      </c>
      <c r="H9" s="13">
        <f t="shared" si="2"/>
        <v>59900</v>
      </c>
      <c r="I9" s="13">
        <f t="shared" si="2"/>
        <v>11612</v>
      </c>
      <c r="J9" s="13">
        <f t="shared" si="2"/>
        <v>21524</v>
      </c>
      <c r="K9" s="11">
        <f>SUM(B9:J9)</f>
        <v>454901</v>
      </c>
    </row>
    <row r="10" spans="1:11" ht="17.25" customHeight="1">
      <c r="A10" s="29" t="s">
        <v>18</v>
      </c>
      <c r="B10" s="13">
        <v>49683</v>
      </c>
      <c r="C10" s="13">
        <v>70942</v>
      </c>
      <c r="D10" s="13">
        <v>65133</v>
      </c>
      <c r="E10" s="13">
        <v>48756</v>
      </c>
      <c r="F10" s="13">
        <v>54375</v>
      </c>
      <c r="G10" s="13">
        <v>72976</v>
      </c>
      <c r="H10" s="13">
        <v>59900</v>
      </c>
      <c r="I10" s="13">
        <v>11612</v>
      </c>
      <c r="J10" s="13">
        <v>21524</v>
      </c>
      <c r="K10" s="11">
        <f>SUM(B10:J10)</f>
        <v>454901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261285</v>
      </c>
      <c r="C12" s="17">
        <f t="shared" si="3"/>
        <v>332812</v>
      </c>
      <c r="D12" s="17">
        <f t="shared" si="3"/>
        <v>341372</v>
      </c>
      <c r="E12" s="17">
        <f t="shared" si="3"/>
        <v>234627</v>
      </c>
      <c r="F12" s="17">
        <f t="shared" si="3"/>
        <v>310044</v>
      </c>
      <c r="G12" s="17">
        <f t="shared" si="3"/>
        <v>526922</v>
      </c>
      <c r="H12" s="17">
        <f t="shared" si="3"/>
        <v>248786</v>
      </c>
      <c r="I12" s="17">
        <f t="shared" si="3"/>
        <v>46280</v>
      </c>
      <c r="J12" s="17">
        <f t="shared" si="3"/>
        <v>129882</v>
      </c>
      <c r="K12" s="11">
        <f aca="true" t="shared" si="4" ref="K12:K27">SUM(B12:J12)</f>
        <v>2432010</v>
      </c>
    </row>
    <row r="13" spans="1:13" ht="17.25" customHeight="1">
      <c r="A13" s="14" t="s">
        <v>20</v>
      </c>
      <c r="B13" s="13">
        <v>122844</v>
      </c>
      <c r="C13" s="13">
        <v>167026</v>
      </c>
      <c r="D13" s="13">
        <v>178883</v>
      </c>
      <c r="E13" s="13">
        <v>117280</v>
      </c>
      <c r="F13" s="13">
        <v>153951</v>
      </c>
      <c r="G13" s="13">
        <v>246151</v>
      </c>
      <c r="H13" s="13">
        <v>113977</v>
      </c>
      <c r="I13" s="13">
        <v>25589</v>
      </c>
      <c r="J13" s="13">
        <v>68142</v>
      </c>
      <c r="K13" s="11">
        <f t="shared" si="4"/>
        <v>1193843</v>
      </c>
      <c r="L13" s="52"/>
      <c r="M13" s="53"/>
    </row>
    <row r="14" spans="1:12" ht="17.25" customHeight="1">
      <c r="A14" s="14" t="s">
        <v>21</v>
      </c>
      <c r="B14" s="13">
        <v>125548</v>
      </c>
      <c r="C14" s="13">
        <v>147850</v>
      </c>
      <c r="D14" s="13">
        <v>147817</v>
      </c>
      <c r="E14" s="13">
        <v>105572</v>
      </c>
      <c r="F14" s="13">
        <v>142888</v>
      </c>
      <c r="G14" s="13">
        <v>260086</v>
      </c>
      <c r="H14" s="13">
        <v>117924</v>
      </c>
      <c r="I14" s="13">
        <v>18051</v>
      </c>
      <c r="J14" s="13">
        <v>57066</v>
      </c>
      <c r="K14" s="11">
        <f t="shared" si="4"/>
        <v>1122802</v>
      </c>
      <c r="L14" s="52"/>
    </row>
    <row r="15" spans="1:11" ht="17.25" customHeight="1">
      <c r="A15" s="14" t="s">
        <v>22</v>
      </c>
      <c r="B15" s="13">
        <v>12893</v>
      </c>
      <c r="C15" s="13">
        <v>17936</v>
      </c>
      <c r="D15" s="13">
        <v>14672</v>
      </c>
      <c r="E15" s="13">
        <v>11775</v>
      </c>
      <c r="F15" s="13">
        <v>13205</v>
      </c>
      <c r="G15" s="13">
        <v>20685</v>
      </c>
      <c r="H15" s="13">
        <v>16885</v>
      </c>
      <c r="I15" s="13">
        <v>2640</v>
      </c>
      <c r="J15" s="13">
        <v>4674</v>
      </c>
      <c r="K15" s="11">
        <f t="shared" si="4"/>
        <v>115365</v>
      </c>
    </row>
    <row r="16" spans="1:11" ht="17.25" customHeight="1">
      <c r="A16" s="15" t="s">
        <v>97</v>
      </c>
      <c r="B16" s="13">
        <f>B17+B18+B19</f>
        <v>73205</v>
      </c>
      <c r="C16" s="13">
        <f aca="true" t="shared" si="5" ref="C16:J16">C17+C18+C19</f>
        <v>89330</v>
      </c>
      <c r="D16" s="13">
        <f t="shared" si="5"/>
        <v>91299</v>
      </c>
      <c r="E16" s="13">
        <f t="shared" si="5"/>
        <v>55718</v>
      </c>
      <c r="F16" s="13">
        <f t="shared" si="5"/>
        <v>84792</v>
      </c>
      <c r="G16" s="13">
        <f t="shared" si="5"/>
        <v>135477</v>
      </c>
      <c r="H16" s="13">
        <f t="shared" si="5"/>
        <v>56492</v>
      </c>
      <c r="I16" s="13">
        <f t="shared" si="5"/>
        <v>12592</v>
      </c>
      <c r="J16" s="13">
        <f t="shared" si="5"/>
        <v>38108</v>
      </c>
      <c r="K16" s="11">
        <f t="shared" si="4"/>
        <v>637013</v>
      </c>
    </row>
    <row r="17" spans="1:11" ht="17.25" customHeight="1">
      <c r="A17" s="14" t="s">
        <v>98</v>
      </c>
      <c r="B17" s="13">
        <v>12651</v>
      </c>
      <c r="C17" s="13">
        <v>16737</v>
      </c>
      <c r="D17" s="13">
        <v>16119</v>
      </c>
      <c r="E17" s="13">
        <v>10837</v>
      </c>
      <c r="F17" s="13">
        <v>16591</v>
      </c>
      <c r="G17" s="13">
        <v>27776</v>
      </c>
      <c r="H17" s="13">
        <v>11865</v>
      </c>
      <c r="I17" s="13">
        <v>2733</v>
      </c>
      <c r="J17" s="13">
        <v>6080</v>
      </c>
      <c r="K17" s="11">
        <f t="shared" si="4"/>
        <v>121389</v>
      </c>
    </row>
    <row r="18" spans="1:11" ht="17.25" customHeight="1">
      <c r="A18" s="14" t="s">
        <v>99</v>
      </c>
      <c r="B18" s="13">
        <v>4606</v>
      </c>
      <c r="C18" s="13">
        <v>4497</v>
      </c>
      <c r="D18" s="13">
        <v>6540</v>
      </c>
      <c r="E18" s="13">
        <v>4120</v>
      </c>
      <c r="F18" s="13">
        <v>6973</v>
      </c>
      <c r="G18" s="13">
        <v>12562</v>
      </c>
      <c r="H18" s="13">
        <v>3405</v>
      </c>
      <c r="I18" s="13">
        <v>816</v>
      </c>
      <c r="J18" s="13">
        <v>2938</v>
      </c>
      <c r="K18" s="11">
        <f t="shared" si="4"/>
        <v>46457</v>
      </c>
    </row>
    <row r="19" spans="1:11" ht="17.25" customHeight="1">
      <c r="A19" s="14" t="s">
        <v>100</v>
      </c>
      <c r="B19" s="13">
        <v>55948</v>
      </c>
      <c r="C19" s="13">
        <v>68096</v>
      </c>
      <c r="D19" s="13">
        <v>68640</v>
      </c>
      <c r="E19" s="13">
        <v>40761</v>
      </c>
      <c r="F19" s="13">
        <v>61228</v>
      </c>
      <c r="G19" s="13">
        <v>95139</v>
      </c>
      <c r="H19" s="13">
        <v>41222</v>
      </c>
      <c r="I19" s="13">
        <v>9043</v>
      </c>
      <c r="J19" s="13">
        <v>29090</v>
      </c>
      <c r="K19" s="11">
        <f t="shared" si="4"/>
        <v>469167</v>
      </c>
    </row>
    <row r="20" spans="1:11" ht="17.25" customHeight="1">
      <c r="A20" s="16" t="s">
        <v>23</v>
      </c>
      <c r="B20" s="11">
        <f>+B21+B22+B23</f>
        <v>187127</v>
      </c>
      <c r="C20" s="11">
        <f aca="true" t="shared" si="6" ref="C20:J20">+C21+C22+C23</f>
        <v>205675</v>
      </c>
      <c r="D20" s="11">
        <f t="shared" si="6"/>
        <v>238938</v>
      </c>
      <c r="E20" s="11">
        <f t="shared" si="6"/>
        <v>150059</v>
      </c>
      <c r="F20" s="11">
        <f t="shared" si="6"/>
        <v>236241</v>
      </c>
      <c r="G20" s="11">
        <f t="shared" si="6"/>
        <v>439404</v>
      </c>
      <c r="H20" s="11">
        <f t="shared" si="6"/>
        <v>152657</v>
      </c>
      <c r="I20" s="11">
        <f t="shared" si="6"/>
        <v>36711</v>
      </c>
      <c r="J20" s="11">
        <f t="shared" si="6"/>
        <v>86655</v>
      </c>
      <c r="K20" s="11">
        <f t="shared" si="4"/>
        <v>1733467</v>
      </c>
    </row>
    <row r="21" spans="1:12" ht="17.25" customHeight="1">
      <c r="A21" s="12" t="s">
        <v>24</v>
      </c>
      <c r="B21" s="13">
        <v>98264</v>
      </c>
      <c r="C21" s="13">
        <v>117908</v>
      </c>
      <c r="D21" s="13">
        <v>140336</v>
      </c>
      <c r="E21" s="13">
        <v>85197</v>
      </c>
      <c r="F21" s="13">
        <v>132299</v>
      </c>
      <c r="G21" s="13">
        <v>226389</v>
      </c>
      <c r="H21" s="13">
        <v>83602</v>
      </c>
      <c r="I21" s="13">
        <v>22191</v>
      </c>
      <c r="J21" s="13">
        <v>50275</v>
      </c>
      <c r="K21" s="11">
        <f t="shared" si="4"/>
        <v>956461</v>
      </c>
      <c r="L21" s="52"/>
    </row>
    <row r="22" spans="1:12" ht="17.25" customHeight="1">
      <c r="A22" s="12" t="s">
        <v>25</v>
      </c>
      <c r="B22" s="13">
        <v>81892</v>
      </c>
      <c r="C22" s="13">
        <v>80011</v>
      </c>
      <c r="D22" s="13">
        <v>90750</v>
      </c>
      <c r="E22" s="13">
        <v>59836</v>
      </c>
      <c r="F22" s="13">
        <v>96962</v>
      </c>
      <c r="G22" s="13">
        <v>200512</v>
      </c>
      <c r="H22" s="13">
        <v>62029</v>
      </c>
      <c r="I22" s="13">
        <v>13145</v>
      </c>
      <c r="J22" s="13">
        <v>33943</v>
      </c>
      <c r="K22" s="11">
        <f t="shared" si="4"/>
        <v>719080</v>
      </c>
      <c r="L22" s="52"/>
    </row>
    <row r="23" spans="1:11" ht="17.25" customHeight="1">
      <c r="A23" s="12" t="s">
        <v>26</v>
      </c>
      <c r="B23" s="13">
        <v>6971</v>
      </c>
      <c r="C23" s="13">
        <v>7756</v>
      </c>
      <c r="D23" s="13">
        <v>7852</v>
      </c>
      <c r="E23" s="13">
        <v>5026</v>
      </c>
      <c r="F23" s="13">
        <v>6980</v>
      </c>
      <c r="G23" s="13">
        <v>12503</v>
      </c>
      <c r="H23" s="13">
        <v>7026</v>
      </c>
      <c r="I23" s="13">
        <v>1375</v>
      </c>
      <c r="J23" s="13">
        <v>2437</v>
      </c>
      <c r="K23" s="11">
        <f t="shared" si="4"/>
        <v>57926</v>
      </c>
    </row>
    <row r="24" spans="1:11" ht="17.25" customHeight="1">
      <c r="A24" s="16" t="s">
        <v>27</v>
      </c>
      <c r="B24" s="13">
        <v>67138</v>
      </c>
      <c r="C24" s="13">
        <v>97490</v>
      </c>
      <c r="D24" s="13">
        <v>116017</v>
      </c>
      <c r="E24" s="13">
        <v>69610</v>
      </c>
      <c r="F24" s="13">
        <v>83439</v>
      </c>
      <c r="G24" s="13">
        <v>105937</v>
      </c>
      <c r="H24" s="13">
        <v>52000</v>
      </c>
      <c r="I24" s="13">
        <v>21281</v>
      </c>
      <c r="J24" s="13">
        <v>47976</v>
      </c>
      <c r="K24" s="11">
        <f t="shared" si="4"/>
        <v>660888</v>
      </c>
    </row>
    <row r="25" spans="1:12" ht="17.25" customHeight="1">
      <c r="A25" s="12" t="s">
        <v>28</v>
      </c>
      <c r="B25" s="13">
        <v>42968</v>
      </c>
      <c r="C25" s="13">
        <v>62394</v>
      </c>
      <c r="D25" s="13">
        <v>74251</v>
      </c>
      <c r="E25" s="13">
        <v>44550</v>
      </c>
      <c r="F25" s="13">
        <v>53401</v>
      </c>
      <c r="G25" s="13">
        <v>67800</v>
      </c>
      <c r="H25" s="13">
        <v>33280</v>
      </c>
      <c r="I25" s="13">
        <v>13620</v>
      </c>
      <c r="J25" s="13">
        <v>30705</v>
      </c>
      <c r="K25" s="11">
        <f t="shared" si="4"/>
        <v>422969</v>
      </c>
      <c r="L25" s="52"/>
    </row>
    <row r="26" spans="1:12" ht="17.25" customHeight="1">
      <c r="A26" s="12" t="s">
        <v>29</v>
      </c>
      <c r="B26" s="13">
        <v>24170</v>
      </c>
      <c r="C26" s="13">
        <v>35096</v>
      </c>
      <c r="D26" s="13">
        <v>41766</v>
      </c>
      <c r="E26" s="13">
        <v>25060</v>
      </c>
      <c r="F26" s="13">
        <v>30038</v>
      </c>
      <c r="G26" s="13">
        <v>38137</v>
      </c>
      <c r="H26" s="13">
        <v>18720</v>
      </c>
      <c r="I26" s="13">
        <v>7661</v>
      </c>
      <c r="J26" s="13">
        <v>17271</v>
      </c>
      <c r="K26" s="11">
        <f t="shared" si="4"/>
        <v>237919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6861</v>
      </c>
      <c r="I27" s="11">
        <v>0</v>
      </c>
      <c r="J27" s="11">
        <v>0</v>
      </c>
      <c r="K27" s="11">
        <f t="shared" si="4"/>
        <v>6861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2.5735</v>
      </c>
      <c r="C29" s="59">
        <f aca="true" t="shared" si="7" ref="C29:J29">SUM(C30:C33)</f>
        <v>2.9359224</v>
      </c>
      <c r="D29" s="59">
        <f t="shared" si="7"/>
        <v>3.3059000000000003</v>
      </c>
      <c r="E29" s="59">
        <f t="shared" si="7"/>
        <v>2.8112195499999997</v>
      </c>
      <c r="F29" s="59">
        <f t="shared" si="7"/>
        <v>2.7287999999999997</v>
      </c>
      <c r="G29" s="59">
        <f t="shared" si="7"/>
        <v>2.3476000000000004</v>
      </c>
      <c r="H29" s="59">
        <f t="shared" si="7"/>
        <v>2.6918</v>
      </c>
      <c r="I29" s="59">
        <f t="shared" si="7"/>
        <v>4.7789</v>
      </c>
      <c r="J29" s="59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107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11180.92</v>
      </c>
      <c r="I35" s="19">
        <v>0</v>
      </c>
      <c r="J35" s="19">
        <v>0</v>
      </c>
      <c r="K35" s="23">
        <f>SUM(B35:J35)</f>
        <v>11180.92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3" t="s">
        <v>106</v>
      </c>
      <c r="B43" s="64">
        <f>ROUND(B44*B45,2)</f>
        <v>4091.68</v>
      </c>
      <c r="C43" s="64">
        <f>ROUND(C44*C45,2)</f>
        <v>5773.72</v>
      </c>
      <c r="D43" s="64">
        <f aca="true" t="shared" si="10" ref="D43:J43">ROUND(D44*D45,2)</f>
        <v>6360.08</v>
      </c>
      <c r="E43" s="64">
        <f t="shared" si="10"/>
        <v>3445.4</v>
      </c>
      <c r="F43" s="64">
        <f t="shared" si="10"/>
        <v>5281.52</v>
      </c>
      <c r="G43" s="64">
        <f t="shared" si="10"/>
        <v>7430.08</v>
      </c>
      <c r="H43" s="64">
        <f t="shared" si="10"/>
        <v>3715.04</v>
      </c>
      <c r="I43" s="64">
        <f t="shared" si="10"/>
        <v>1065.72</v>
      </c>
      <c r="J43" s="64">
        <f t="shared" si="10"/>
        <v>2217.04</v>
      </c>
      <c r="K43" s="64">
        <f t="shared" si="9"/>
        <v>39380.280000000006</v>
      </c>
    </row>
    <row r="44" spans="1:11" ht="17.25" customHeight="1">
      <c r="A44" s="65" t="s">
        <v>43</v>
      </c>
      <c r="B44" s="66">
        <v>956</v>
      </c>
      <c r="C44" s="66">
        <v>1349</v>
      </c>
      <c r="D44" s="66">
        <v>1486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9"/>
        <v>9201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1664228.24</v>
      </c>
      <c r="C47" s="22">
        <f aca="true" t="shared" si="11" ref="C47:H47">+C48+C57</f>
        <v>2365111.1700000004</v>
      </c>
      <c r="D47" s="22">
        <f t="shared" si="11"/>
        <v>2850326.41</v>
      </c>
      <c r="E47" s="22">
        <f t="shared" si="11"/>
        <v>1594811.4200000002</v>
      </c>
      <c r="F47" s="22">
        <f t="shared" si="11"/>
        <v>2125076.9699999997</v>
      </c>
      <c r="G47" s="22">
        <f t="shared" si="11"/>
        <v>3041485.37</v>
      </c>
      <c r="H47" s="22">
        <f t="shared" si="11"/>
        <v>1585640.71</v>
      </c>
      <c r="I47" s="22">
        <f>+I48+I57</f>
        <v>615039.6799999999</v>
      </c>
      <c r="J47" s="22">
        <f>+J48+J57</f>
        <v>934380.76</v>
      </c>
      <c r="K47" s="22">
        <f>SUM(B47:J47)</f>
        <v>16776100.730000002</v>
      </c>
    </row>
    <row r="48" spans="1:11" ht="17.25" customHeight="1">
      <c r="A48" s="16" t="s">
        <v>115</v>
      </c>
      <c r="B48" s="23">
        <f>SUM(B49:B56)</f>
        <v>1647111.88</v>
      </c>
      <c r="C48" s="23">
        <f aca="true" t="shared" si="12" ref="C48:J48">SUM(C49:C56)</f>
        <v>2343498.99</v>
      </c>
      <c r="D48" s="23">
        <f t="shared" si="12"/>
        <v>2825496.0500000003</v>
      </c>
      <c r="E48" s="23">
        <f t="shared" si="12"/>
        <v>1574270.55</v>
      </c>
      <c r="F48" s="23">
        <f t="shared" si="12"/>
        <v>2103431.28</v>
      </c>
      <c r="G48" s="23">
        <f t="shared" si="12"/>
        <v>3014038.96</v>
      </c>
      <c r="H48" s="23">
        <f t="shared" si="12"/>
        <v>1567246.25</v>
      </c>
      <c r="I48" s="23">
        <f t="shared" si="12"/>
        <v>615039.6799999999</v>
      </c>
      <c r="J48" s="23">
        <f t="shared" si="12"/>
        <v>921492.26</v>
      </c>
      <c r="K48" s="23">
        <f aca="true" t="shared" si="13" ref="K48:K57">SUM(B48:J48)</f>
        <v>16611625.9</v>
      </c>
    </row>
    <row r="49" spans="1:11" ht="17.25" customHeight="1">
      <c r="A49" s="34" t="s">
        <v>46</v>
      </c>
      <c r="B49" s="23">
        <f aca="true" t="shared" si="14" ref="B49:H49">ROUND(B30*B7,2)</f>
        <v>1646084.7</v>
      </c>
      <c r="C49" s="23">
        <f t="shared" si="14"/>
        <v>2336433.44</v>
      </c>
      <c r="D49" s="23">
        <f t="shared" si="14"/>
        <v>2823399.77</v>
      </c>
      <c r="E49" s="23">
        <f t="shared" si="14"/>
        <v>1573384.57</v>
      </c>
      <c r="F49" s="23">
        <f t="shared" si="14"/>
        <v>2101763.55</v>
      </c>
      <c r="G49" s="23">
        <f t="shared" si="14"/>
        <v>3011603.67</v>
      </c>
      <c r="H49" s="23">
        <f t="shared" si="14"/>
        <v>1555003.09</v>
      </c>
      <c r="I49" s="23">
        <f>ROUND(I30*I7,2)</f>
        <v>613973.96</v>
      </c>
      <c r="J49" s="23">
        <f>ROUND(J30*J7,2)</f>
        <v>919275.22</v>
      </c>
      <c r="K49" s="23">
        <f t="shared" si="13"/>
        <v>16580921.97</v>
      </c>
    </row>
    <row r="50" spans="1:11" ht="17.25" customHeight="1">
      <c r="A50" s="34" t="s">
        <v>47</v>
      </c>
      <c r="B50" s="19">
        <v>0</v>
      </c>
      <c r="C50" s="23">
        <f>ROUND(C31*C7,2)</f>
        <v>5193.45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5193.45</v>
      </c>
    </row>
    <row r="51" spans="1:11" ht="17.25" customHeight="1">
      <c r="A51" s="67" t="s">
        <v>108</v>
      </c>
      <c r="B51" s="68">
        <f aca="true" t="shared" si="15" ref="B51:H51">ROUND(B32*B7,2)</f>
        <v>-3064.5</v>
      </c>
      <c r="C51" s="68">
        <f t="shared" si="15"/>
        <v>-3901.62</v>
      </c>
      <c r="D51" s="68">
        <f t="shared" si="15"/>
        <v>-4263.8</v>
      </c>
      <c r="E51" s="68">
        <f t="shared" si="15"/>
        <v>-2559.42</v>
      </c>
      <c r="F51" s="68">
        <f t="shared" si="15"/>
        <v>-3613.79</v>
      </c>
      <c r="G51" s="68">
        <f t="shared" si="15"/>
        <v>-4994.79</v>
      </c>
      <c r="H51" s="68">
        <f t="shared" si="15"/>
        <v>-2652.8</v>
      </c>
      <c r="I51" s="19">
        <v>0</v>
      </c>
      <c r="J51" s="19">
        <v>0</v>
      </c>
      <c r="K51" s="68">
        <f>SUM(B51:J51)</f>
        <v>-25050.72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11180.92</v>
      </c>
      <c r="I53" s="31">
        <f>+I35</f>
        <v>0</v>
      </c>
      <c r="J53" s="31">
        <f>+J35</f>
        <v>0</v>
      </c>
      <c r="K53" s="23">
        <f t="shared" si="13"/>
        <v>11180.92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17116.36</v>
      </c>
      <c r="C57" s="36">
        <v>21612.18</v>
      </c>
      <c r="D57" s="36">
        <v>24830.36</v>
      </c>
      <c r="E57" s="36">
        <v>20540.87</v>
      </c>
      <c r="F57" s="36">
        <v>21645.69</v>
      </c>
      <c r="G57" s="36">
        <v>27446.41</v>
      </c>
      <c r="H57" s="36">
        <v>18394.46</v>
      </c>
      <c r="I57" s="19">
        <v>0</v>
      </c>
      <c r="J57" s="36">
        <v>12888.5</v>
      </c>
      <c r="K57" s="36">
        <f t="shared" si="13"/>
        <v>164474.83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-479895.84</v>
      </c>
      <c r="C61" s="35">
        <f t="shared" si="16"/>
        <v>-275112.16</v>
      </c>
      <c r="D61" s="35">
        <f t="shared" si="16"/>
        <v>-321760.9</v>
      </c>
      <c r="E61" s="35">
        <f t="shared" si="16"/>
        <v>-549073.9400000001</v>
      </c>
      <c r="F61" s="35">
        <f t="shared" si="16"/>
        <v>-483548.17</v>
      </c>
      <c r="G61" s="35">
        <f t="shared" si="16"/>
        <v>-478625.95999999996</v>
      </c>
      <c r="H61" s="35">
        <f t="shared" si="16"/>
        <v>-223617.47</v>
      </c>
      <c r="I61" s="35">
        <f t="shared" si="16"/>
        <v>-100406.57</v>
      </c>
      <c r="J61" s="35">
        <f t="shared" si="16"/>
        <v>-102149.62</v>
      </c>
      <c r="K61" s="35">
        <f>SUM(B61:J61)</f>
        <v>-3014190.63</v>
      </c>
    </row>
    <row r="62" spans="1:11" ht="18.75" customHeight="1">
      <c r="A62" s="16" t="s">
        <v>77</v>
      </c>
      <c r="B62" s="35">
        <f aca="true" t="shared" si="17" ref="B62:J62">B63+B64+B65+B66+B67+B68</f>
        <v>-505418.52</v>
      </c>
      <c r="C62" s="35">
        <f t="shared" si="17"/>
        <v>-254516.25</v>
      </c>
      <c r="D62" s="35">
        <f t="shared" si="17"/>
        <v>-301319.44</v>
      </c>
      <c r="E62" s="35">
        <f t="shared" si="17"/>
        <v>-522259.01</v>
      </c>
      <c r="F62" s="35">
        <f t="shared" si="17"/>
        <v>-464508.54</v>
      </c>
      <c r="G62" s="35">
        <f t="shared" si="17"/>
        <v>-461701.76</v>
      </c>
      <c r="H62" s="35">
        <f t="shared" si="17"/>
        <v>-209695</v>
      </c>
      <c r="I62" s="35">
        <f t="shared" si="17"/>
        <v>-40642</v>
      </c>
      <c r="J62" s="35">
        <f t="shared" si="17"/>
        <v>-75334</v>
      </c>
      <c r="K62" s="35">
        <f aca="true" t="shared" si="18" ref="K62:K98">SUM(B62:J62)</f>
        <v>-2835394.52</v>
      </c>
    </row>
    <row r="63" spans="1:11" ht="18.75" customHeight="1">
      <c r="A63" s="12" t="s">
        <v>78</v>
      </c>
      <c r="B63" s="35">
        <f>-ROUND(B9*$D$3,2)</f>
        <v>-173890.5</v>
      </c>
      <c r="C63" s="35">
        <f aca="true" t="shared" si="19" ref="C63:J63">-ROUND(C9*$D$3,2)</f>
        <v>-248297</v>
      </c>
      <c r="D63" s="35">
        <f t="shared" si="19"/>
        <v>-227965.5</v>
      </c>
      <c r="E63" s="35">
        <f t="shared" si="19"/>
        <v>-170646</v>
      </c>
      <c r="F63" s="35">
        <f t="shared" si="19"/>
        <v>-190312.5</v>
      </c>
      <c r="G63" s="35">
        <f t="shared" si="19"/>
        <v>-255416</v>
      </c>
      <c r="H63" s="35">
        <f t="shared" si="19"/>
        <v>-209650</v>
      </c>
      <c r="I63" s="35">
        <f t="shared" si="19"/>
        <v>-40642</v>
      </c>
      <c r="J63" s="35">
        <f t="shared" si="19"/>
        <v>-75334</v>
      </c>
      <c r="K63" s="35">
        <f t="shared" si="18"/>
        <v>-1592153.5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-3171</v>
      </c>
      <c r="C65" s="35">
        <v>-238</v>
      </c>
      <c r="D65" s="35">
        <v>-742</v>
      </c>
      <c r="E65" s="35">
        <v>-3192</v>
      </c>
      <c r="F65" s="35">
        <v>-1627.5</v>
      </c>
      <c r="G65" s="35">
        <v>-1183</v>
      </c>
      <c r="H65" s="19">
        <v>0</v>
      </c>
      <c r="I65" s="19">
        <v>0</v>
      </c>
      <c r="J65" s="19">
        <v>0</v>
      </c>
      <c r="K65" s="35">
        <f t="shared" si="18"/>
        <v>-10153.5</v>
      </c>
    </row>
    <row r="66" spans="1:11" ht="18.75" customHeight="1">
      <c r="A66" s="12" t="s">
        <v>109</v>
      </c>
      <c r="B66" s="19">
        <v>0</v>
      </c>
      <c r="C66" s="19">
        <v>0</v>
      </c>
      <c r="D66" s="35">
        <v>-24.5</v>
      </c>
      <c r="E66" s="35">
        <v>-24.5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35">
        <f t="shared" si="18"/>
        <v>-49</v>
      </c>
    </row>
    <row r="67" spans="1:11" ht="18.75" customHeight="1">
      <c r="A67" s="12" t="s">
        <v>55</v>
      </c>
      <c r="B67" s="47">
        <v>-327907.02</v>
      </c>
      <c r="C67" s="47">
        <v>-5981.25</v>
      </c>
      <c r="D67" s="47">
        <v>-72542.44</v>
      </c>
      <c r="E67" s="47">
        <v>-348351.51</v>
      </c>
      <c r="F67" s="47">
        <v>-272568.54</v>
      </c>
      <c r="G67" s="47">
        <v>-205102.76</v>
      </c>
      <c r="H67" s="47">
        <v>-45</v>
      </c>
      <c r="I67" s="19">
        <v>0</v>
      </c>
      <c r="J67" s="19">
        <v>0</v>
      </c>
      <c r="K67" s="35">
        <f t="shared" si="18"/>
        <v>-1232498.52</v>
      </c>
    </row>
    <row r="68" spans="1:11" ht="18.75" customHeight="1">
      <c r="A68" s="12" t="s">
        <v>56</v>
      </c>
      <c r="B68" s="47">
        <v>-450</v>
      </c>
      <c r="C68" s="19">
        <v>0</v>
      </c>
      <c r="D68" s="47">
        <v>-45</v>
      </c>
      <c r="E68" s="47">
        <v>-45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-540</v>
      </c>
    </row>
    <row r="69" spans="1:11" ht="18.75" customHeight="1">
      <c r="A69" s="12" t="s">
        <v>82</v>
      </c>
      <c r="B69" s="35">
        <f>SUM(B70:B96)</f>
        <v>-14109.06</v>
      </c>
      <c r="C69" s="35">
        <f aca="true" t="shared" si="20" ref="C69:J69">SUM(C70:C96)</f>
        <v>-20595.91</v>
      </c>
      <c r="D69" s="35">
        <f t="shared" si="20"/>
        <v>-20441.46</v>
      </c>
      <c r="E69" s="35">
        <f t="shared" si="20"/>
        <v>-26814.93</v>
      </c>
      <c r="F69" s="35">
        <f t="shared" si="20"/>
        <v>-19039.63</v>
      </c>
      <c r="G69" s="35">
        <f t="shared" si="20"/>
        <v>-28444.85</v>
      </c>
      <c r="H69" s="35">
        <f t="shared" si="20"/>
        <v>-13922.47</v>
      </c>
      <c r="I69" s="35">
        <f t="shared" si="20"/>
        <v>-59764.57</v>
      </c>
      <c r="J69" s="35">
        <f t="shared" si="20"/>
        <v>-26815.62</v>
      </c>
      <c r="K69" s="35">
        <f t="shared" si="18"/>
        <v>-229948.5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-114.09</v>
      </c>
      <c r="D71" s="35">
        <v>-11.43</v>
      </c>
      <c r="E71" s="19">
        <v>0</v>
      </c>
      <c r="F71" s="19">
        <v>0</v>
      </c>
      <c r="G71" s="35">
        <v>-11.43</v>
      </c>
      <c r="H71" s="19">
        <v>0</v>
      </c>
      <c r="I71" s="19">
        <v>0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-13922.47</v>
      </c>
      <c r="I74" s="35">
        <v>-4894.39</v>
      </c>
      <c r="J74" s="35">
        <v>-10090.2</v>
      </c>
      <c r="K74" s="48">
        <f t="shared" si="18"/>
        <v>-143530.62000000002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-13236.93</v>
      </c>
      <c r="F93" s="19">
        <v>0</v>
      </c>
      <c r="G93" s="19">
        <v>0</v>
      </c>
      <c r="H93" s="19">
        <v>0</v>
      </c>
      <c r="I93" s="48">
        <v>-7749.5</v>
      </c>
      <c r="J93" s="48">
        <v>-16725.42</v>
      </c>
      <c r="K93" s="48">
        <f t="shared" si="18"/>
        <v>-37711.85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130</v>
      </c>
      <c r="B98" s="48">
        <v>39631.74</v>
      </c>
      <c r="C98" s="19">
        <v>0</v>
      </c>
      <c r="D98" s="19">
        <v>0</v>
      </c>
      <c r="E98" s="19">
        <v>0</v>
      </c>
      <c r="F98" s="19">
        <v>0</v>
      </c>
      <c r="G98" s="48">
        <v>11520.65</v>
      </c>
      <c r="H98" s="19">
        <v>0</v>
      </c>
      <c r="I98" s="19">
        <v>0</v>
      </c>
      <c r="J98" s="19">
        <v>0</v>
      </c>
      <c r="K98" s="48">
        <f t="shared" si="18"/>
        <v>51152.39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1184332.4</v>
      </c>
      <c r="C101" s="24">
        <f t="shared" si="21"/>
        <v>2089999.0100000002</v>
      </c>
      <c r="D101" s="24">
        <f t="shared" si="21"/>
        <v>2528565.5100000002</v>
      </c>
      <c r="E101" s="24">
        <f t="shared" si="21"/>
        <v>1045737.48</v>
      </c>
      <c r="F101" s="24">
        <f t="shared" si="21"/>
        <v>1641528.7999999998</v>
      </c>
      <c r="G101" s="24">
        <f t="shared" si="21"/>
        <v>2562859.41</v>
      </c>
      <c r="H101" s="24">
        <f t="shared" si="21"/>
        <v>1362023.24</v>
      </c>
      <c r="I101" s="24">
        <f>+I102+I103</f>
        <v>514633.1099999999</v>
      </c>
      <c r="J101" s="24">
        <f>+J102+J103</f>
        <v>832231.14</v>
      </c>
      <c r="K101" s="48">
        <f>SUM(B101:J101)</f>
        <v>13761910.1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1167216.0399999998</v>
      </c>
      <c r="C102" s="24">
        <f t="shared" si="22"/>
        <v>2068386.8300000003</v>
      </c>
      <c r="D102" s="24">
        <f t="shared" si="22"/>
        <v>2503735.1500000004</v>
      </c>
      <c r="E102" s="24">
        <f t="shared" si="22"/>
        <v>1025196.61</v>
      </c>
      <c r="F102" s="24">
        <f t="shared" si="22"/>
        <v>1619883.1099999999</v>
      </c>
      <c r="G102" s="24">
        <f t="shared" si="22"/>
        <v>2535413</v>
      </c>
      <c r="H102" s="24">
        <f t="shared" si="22"/>
        <v>1343628.78</v>
      </c>
      <c r="I102" s="24">
        <f t="shared" si="22"/>
        <v>514633.1099999999</v>
      </c>
      <c r="J102" s="24">
        <f t="shared" si="22"/>
        <v>819342.64</v>
      </c>
      <c r="K102" s="48">
        <f>SUM(B102:J102)</f>
        <v>13597435.27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17116.36</v>
      </c>
      <c r="C103" s="24">
        <f t="shared" si="23"/>
        <v>21612.18</v>
      </c>
      <c r="D103" s="24">
        <f t="shared" si="23"/>
        <v>24830.36</v>
      </c>
      <c r="E103" s="24">
        <f t="shared" si="23"/>
        <v>20540.87</v>
      </c>
      <c r="F103" s="24">
        <f t="shared" si="23"/>
        <v>21645.69</v>
      </c>
      <c r="G103" s="24">
        <f t="shared" si="23"/>
        <v>27446.41</v>
      </c>
      <c r="H103" s="24">
        <f t="shared" si="23"/>
        <v>18394.46</v>
      </c>
      <c r="I103" s="19">
        <f t="shared" si="23"/>
        <v>0</v>
      </c>
      <c r="J103" s="24">
        <f t="shared" si="23"/>
        <v>12888.5</v>
      </c>
      <c r="K103" s="48">
        <f>SUM(B103:J103)</f>
        <v>164474.83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13761910.119999997</v>
      </c>
      <c r="L109" s="54"/>
    </row>
    <row r="110" spans="1:11" ht="18.75" customHeight="1">
      <c r="A110" s="26" t="s">
        <v>73</v>
      </c>
      <c r="B110" s="27">
        <v>151219.88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151219.88</v>
      </c>
    </row>
    <row r="111" spans="1:11" ht="18.75" customHeight="1">
      <c r="A111" s="26" t="s">
        <v>74</v>
      </c>
      <c r="B111" s="27">
        <v>1033112.52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1033112.52</v>
      </c>
    </row>
    <row r="112" spans="1:11" ht="18.75" customHeight="1">
      <c r="A112" s="26" t="s">
        <v>75</v>
      </c>
      <c r="B112" s="40">
        <v>0</v>
      </c>
      <c r="C112" s="27">
        <f>+C101</f>
        <v>2089999.0100000002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2089999.0100000002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2528565.5100000002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2528565.5100000002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1045737.48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1045737.48</v>
      </c>
    </row>
    <row r="115" spans="1:11" ht="18.75" customHeight="1">
      <c r="A115" s="69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352185.19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352185.19</v>
      </c>
    </row>
    <row r="116" spans="1:11" ht="18.75" customHeight="1">
      <c r="A116" s="69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667613.38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667613.38</v>
      </c>
    </row>
    <row r="117" spans="1:11" ht="18.75" customHeight="1">
      <c r="A117" s="69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70969.98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70969.98</v>
      </c>
    </row>
    <row r="118" spans="1:11" ht="18.75" customHeight="1">
      <c r="A118" s="69" t="s">
        <v>119</v>
      </c>
      <c r="B118" s="71">
        <v>0</v>
      </c>
      <c r="C118" s="71">
        <v>0</v>
      </c>
      <c r="D118" s="71">
        <v>0</v>
      </c>
      <c r="E118" s="71">
        <v>0</v>
      </c>
      <c r="F118" s="72">
        <v>550760.26</v>
      </c>
      <c r="G118" s="71">
        <v>0</v>
      </c>
      <c r="H118" s="71">
        <v>0</v>
      </c>
      <c r="I118" s="71">
        <v>0</v>
      </c>
      <c r="J118" s="71">
        <v>0</v>
      </c>
      <c r="K118" s="72">
        <f t="shared" si="24"/>
        <v>550760.26</v>
      </c>
    </row>
    <row r="119" spans="1:11" ht="18.75" customHeight="1">
      <c r="A119" s="69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743846.04</v>
      </c>
      <c r="H119" s="40">
        <v>0</v>
      </c>
      <c r="I119" s="40">
        <v>0</v>
      </c>
      <c r="J119" s="40">
        <v>0</v>
      </c>
      <c r="K119" s="41">
        <f t="shared" si="24"/>
        <v>743846.04</v>
      </c>
    </row>
    <row r="120" spans="1:11" ht="18.75" customHeight="1">
      <c r="A120" s="69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59158.45</v>
      </c>
      <c r="H120" s="40">
        <v>0</v>
      </c>
      <c r="I120" s="40">
        <v>0</v>
      </c>
      <c r="J120" s="40">
        <v>0</v>
      </c>
      <c r="K120" s="41">
        <f t="shared" si="24"/>
        <v>59158.45</v>
      </c>
    </row>
    <row r="121" spans="1:11" ht="18.75" customHeight="1">
      <c r="A121" s="69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37565.86</v>
      </c>
      <c r="H121" s="40">
        <v>0</v>
      </c>
      <c r="I121" s="40">
        <v>0</v>
      </c>
      <c r="J121" s="40">
        <v>0</v>
      </c>
      <c r="K121" s="41">
        <f t="shared" si="24"/>
        <v>37565.86</v>
      </c>
    </row>
    <row r="122" spans="1:11" ht="18.75" customHeight="1">
      <c r="A122" s="69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349210.7</v>
      </c>
      <c r="H122" s="40">
        <v>0</v>
      </c>
      <c r="I122" s="40">
        <v>0</v>
      </c>
      <c r="J122" s="40">
        <v>0</v>
      </c>
      <c r="K122" s="41">
        <f t="shared" si="24"/>
        <v>349210.7</v>
      </c>
    </row>
    <row r="123" spans="1:11" ht="18.75" customHeight="1">
      <c r="A123" s="69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1373078.37</v>
      </c>
      <c r="H123" s="40">
        <v>0</v>
      </c>
      <c r="I123" s="40">
        <v>0</v>
      </c>
      <c r="J123" s="40">
        <v>0</v>
      </c>
      <c r="K123" s="41">
        <f t="shared" si="24"/>
        <v>1373078.37</v>
      </c>
    </row>
    <row r="124" spans="1:11" ht="18.75" customHeight="1">
      <c r="A124" s="69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495448.7</v>
      </c>
      <c r="I124" s="40">
        <v>0</v>
      </c>
      <c r="J124" s="40">
        <v>0</v>
      </c>
      <c r="K124" s="41">
        <f t="shared" si="24"/>
        <v>495448.7</v>
      </c>
    </row>
    <row r="125" spans="1:11" ht="18.75" customHeight="1">
      <c r="A125" s="69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866574.54</v>
      </c>
      <c r="I125" s="40">
        <v>0</v>
      </c>
      <c r="J125" s="40">
        <v>0</v>
      </c>
      <c r="K125" s="41">
        <f t="shared" si="24"/>
        <v>866574.54</v>
      </c>
    </row>
    <row r="126" spans="1:11" ht="18.75" customHeight="1">
      <c r="A126" s="69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514633.11</v>
      </c>
      <c r="J126" s="40">
        <v>0</v>
      </c>
      <c r="K126" s="41">
        <f t="shared" si="24"/>
        <v>514633.11</v>
      </c>
    </row>
    <row r="127" spans="1:11" ht="18.75" customHeight="1">
      <c r="A127" s="70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832231.14</v>
      </c>
      <c r="K127" s="44">
        <f t="shared" si="24"/>
        <v>832231.14</v>
      </c>
    </row>
    <row r="128" spans="1:11" ht="18.75" customHeight="1">
      <c r="A128" s="39" t="s">
        <v>131</v>
      </c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82" t="s">
        <v>132</v>
      </c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2015-12-14T17:55:23Z</dcterms:modified>
  <cp:category/>
  <cp:version/>
  <cp:contentType/>
  <cp:contentStatus/>
</cp:coreProperties>
</file>