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<sst xmlns="http://schemas.openxmlformats.org/spreadsheetml/2006/main" count="131" uniqueCount="131">
  <si>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</si>
  <si>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</si>
  <si>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</si>
  <si>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</si>
  <si>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</si>
  <si>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</si>
  <si>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</si>
  <si>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</si>
  <si>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</si>
  <si>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</si>
  <si>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</si>
  <si>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</si>
  <si>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</si>
  <si>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</si>
  <si>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</si>
  <si>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</si>
  <si>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</si>
  <si>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</si>
  <si>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</si>
  <si>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</si>
  <si>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</si>
  <si>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</si>
  <si>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</si>
  <si>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</si>
  <si>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</si>
  <si>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</si>
  <si>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</si>
  <si>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</si>
  <si>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</si>
  <si>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</si>
  <si>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</si>
  <si>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</si>
  <si>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</si>
  <si>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</si>
  <si>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</si>
  <si>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</si>
  <si>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</si>
  <si>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</si>
  <si>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</si>
  <si>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</si>
  <si>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</si>
  <si>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</si>
  <si>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</si>
  <si>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</si>
  <si>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</si>
  <si>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</si>
  <si>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</si>
  <si>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</si>
  <si>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</si>
  <si>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</si>
  <si>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</si>
  <si>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</si>
  <si>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</si>
  <si>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</si>
  <si>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</si>
  <si>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</si>
  <si>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</si>
  <si>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</si>
  <si>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</si>
  <si>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</si>
  <si>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</si>
  <si>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</si>
  <si>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</si>
  <si>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</si>
  <si>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</si>
  <si>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</si>
  <si>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</si>
  <si>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</si>
  <si>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</si>
  <si>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</si>
  <si>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</si>
  <si>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</si>
  <si>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</si>
  <si>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</si>
  <si>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</si>
  <si>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</si>
  <si>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</si>
  <si>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</si>
  <si>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</si>
  <si>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</si>
  <si>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</si>
  <si>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</si>
  <si>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</si>
  <si>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</si>
  <si>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</si>
  <si>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</si>
  <si>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</si>
  <si>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</si>
  <si>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</si>
  <si>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</si>
  <si>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</si>
  <si>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</si>
  <si>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</si>
  <si>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</si>
  <si>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</si>
  <si>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</si>
  <si>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</si>
  <si>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</si>
  <si>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</si>
  <si>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</si>
  <si>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</si>
  <si>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</si>
  <si>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</si>
  <si>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</si>
  <si>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</si>
  <si>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</si>
  <si>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</si>
  <si>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</si>
  <si>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</si>
  <si>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</si>
  <si>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</si>
  <si>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</si>
  <si>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</si>
  <si>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</si>
  <si>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</si>
  <si>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</si>
  <si>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</si>
  <si>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</si>
  <si>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</si>
  <si>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</si>
  <si>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</si>
  <si>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</si>
  <si>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</si>
  <si>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</si>
  <si>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</si>
  <si>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</si>
  <si>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</si>
  <si>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</si>
  <si>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</si>
  <si>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</si>
  <si>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06/12/15 - VENCIMENTO 11/12/15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</si>
</sst>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202668</v>
      </c>
      <c r="C7" s="9">
        <f t="shared" si="0"/>
        <v>275689</v>
      </c>
      <c r="D7" s="9">
        <f t="shared" si="0"/>
        <v>293193</v>
      </c>
      <c r="E7" s="9">
        <f t="shared" si="0"/>
        <v>165447</v>
      </c>
      <c r="F7" s="9">
        <f t="shared" si="0"/>
        <v>267183</v>
      </c>
      <c r="G7" s="9">
        <f t="shared" si="0"/>
        <v>432526</v>
      </c>
      <c r="H7" s="9">
        <f t="shared" si="0"/>
        <v>152508</v>
      </c>
      <c r="I7" s="9">
        <f t="shared" si="0"/>
        <v>32283</v>
      </c>
      <c r="J7" s="9">
        <f t="shared" si="0"/>
        <v>128077</v>
      </c>
      <c r="K7" s="9">
        <f t="shared" si="0"/>
        <v>1949574</v>
      </c>
      <c r="L7" s="52"/>
    </row>
    <row r="8" spans="1:11" ht="17.25" customHeight="1">
      <c r="A8" s="10" t="s">
        <v>101</v>
      </c>
      <c r="B8" s="11">
        <f>B9+B12+B16</f>
        <v>122684</v>
      </c>
      <c r="C8" s="11">
        <f aca="true" t="shared" si="1" ref="C8:J8">C9+C12+C16</f>
        <v>175092</v>
      </c>
      <c r="D8" s="11">
        <f t="shared" si="1"/>
        <v>174845</v>
      </c>
      <c r="E8" s="11">
        <f t="shared" si="1"/>
        <v>103539</v>
      </c>
      <c r="F8" s="11">
        <f t="shared" si="1"/>
        <v>154516</v>
      </c>
      <c r="G8" s="11">
        <f t="shared" si="1"/>
        <v>247160</v>
      </c>
      <c r="H8" s="11">
        <f t="shared" si="1"/>
        <v>99213</v>
      </c>
      <c r="I8" s="11">
        <f t="shared" si="1"/>
        <v>18117</v>
      </c>
      <c r="J8" s="11">
        <f t="shared" si="1"/>
        <v>76969</v>
      </c>
      <c r="K8" s="11">
        <f>SUM(B8:J8)</f>
        <v>1172135</v>
      </c>
    </row>
    <row r="9" spans="1:11" ht="17.25" customHeight="1">
      <c r="A9" s="15" t="s">
        <v>17</v>
      </c>
      <c r="B9" s="13">
        <f>+B10+B11</f>
        <v>24490</v>
      </c>
      <c r="C9" s="13">
        <f aca="true" t="shared" si="2" ref="C9:J9">+C10+C11</f>
        <v>39981</v>
      </c>
      <c r="D9" s="13">
        <f t="shared" si="2"/>
        <v>37025</v>
      </c>
      <c r="E9" s="13">
        <f t="shared" si="2"/>
        <v>23603</v>
      </c>
      <c r="F9" s="13">
        <f t="shared" si="2"/>
        <v>29510</v>
      </c>
      <c r="G9" s="13">
        <f t="shared" si="2"/>
        <v>36695</v>
      </c>
      <c r="H9" s="13">
        <f t="shared" si="2"/>
        <v>21751</v>
      </c>
      <c r="I9" s="13">
        <f t="shared" si="2"/>
        <v>4756</v>
      </c>
      <c r="J9" s="13">
        <f t="shared" si="2"/>
        <v>14801</v>
      </c>
      <c r="K9" s="11">
        <f>SUM(B9:J9)</f>
        <v>232612</v>
      </c>
    </row>
    <row r="10" spans="1:11" ht="17.25" customHeight="1">
      <c r="A10" s="29" t="s">
        <v>18</v>
      </c>
      <c r="B10" s="13">
        <v>24490</v>
      </c>
      <c r="C10" s="13">
        <v>39981</v>
      </c>
      <c r="D10" s="13">
        <v>37025</v>
      </c>
      <c r="E10" s="13">
        <v>23603</v>
      </c>
      <c r="F10" s="13">
        <v>29510</v>
      </c>
      <c r="G10" s="13">
        <v>36695</v>
      </c>
      <c r="H10" s="13">
        <v>21751</v>
      </c>
      <c r="I10" s="13">
        <v>4756</v>
      </c>
      <c r="J10" s="13">
        <v>14801</v>
      </c>
      <c r="K10" s="11">
        <f>SUM(B10:J10)</f>
        <v>232612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75214</v>
      </c>
      <c r="C12" s="17">
        <f t="shared" si="3"/>
        <v>105372</v>
      </c>
      <c r="D12" s="17">
        <f t="shared" si="3"/>
        <v>108561</v>
      </c>
      <c r="E12" s="17">
        <f t="shared" si="3"/>
        <v>63566</v>
      </c>
      <c r="F12" s="17">
        <f t="shared" si="3"/>
        <v>96783</v>
      </c>
      <c r="G12" s="17">
        <f t="shared" si="3"/>
        <v>167734</v>
      </c>
      <c r="H12" s="17">
        <f t="shared" si="3"/>
        <v>63236</v>
      </c>
      <c r="I12" s="17">
        <f t="shared" si="3"/>
        <v>10535</v>
      </c>
      <c r="J12" s="17">
        <f t="shared" si="3"/>
        <v>47807</v>
      </c>
      <c r="K12" s="11">
        <f aca="true" t="shared" si="4" ref="K12:K27">SUM(B12:J12)</f>
        <v>738808</v>
      </c>
    </row>
    <row r="13" spans="1:13" ht="17.25" customHeight="1">
      <c r="A13" s="14" t="s">
        <v>20</v>
      </c>
      <c r="B13" s="13">
        <v>35090</v>
      </c>
      <c r="C13" s="13">
        <v>53123</v>
      </c>
      <c r="D13" s="13">
        <v>54370</v>
      </c>
      <c r="E13" s="13">
        <v>32272</v>
      </c>
      <c r="F13" s="13">
        <v>45254</v>
      </c>
      <c r="G13" s="13">
        <v>73396</v>
      </c>
      <c r="H13" s="13">
        <v>27094</v>
      </c>
      <c r="I13" s="13">
        <v>5793</v>
      </c>
      <c r="J13" s="13">
        <v>24266</v>
      </c>
      <c r="K13" s="11">
        <f t="shared" si="4"/>
        <v>350658</v>
      </c>
      <c r="L13" s="52"/>
      <c r="M13" s="53"/>
    </row>
    <row r="14" spans="1:12" ht="17.25" customHeight="1">
      <c r="A14" s="14" t="s">
        <v>21</v>
      </c>
      <c r="B14" s="13">
        <v>37116</v>
      </c>
      <c r="C14" s="13">
        <v>47837</v>
      </c>
      <c r="D14" s="13">
        <v>50478</v>
      </c>
      <c r="E14" s="13">
        <v>28728</v>
      </c>
      <c r="F14" s="13">
        <v>48448</v>
      </c>
      <c r="G14" s="13">
        <v>89669</v>
      </c>
      <c r="H14" s="13">
        <v>32814</v>
      </c>
      <c r="I14" s="13">
        <v>4298</v>
      </c>
      <c r="J14" s="13">
        <v>22182</v>
      </c>
      <c r="K14" s="11">
        <f t="shared" si="4"/>
        <v>361570</v>
      </c>
      <c r="L14" s="52"/>
    </row>
    <row r="15" spans="1:11" ht="17.25" customHeight="1">
      <c r="A15" s="14" t="s">
        <v>22</v>
      </c>
      <c r="B15" s="13">
        <v>3008</v>
      </c>
      <c r="C15" s="13">
        <v>4412</v>
      </c>
      <c r="D15" s="13">
        <v>3713</v>
      </c>
      <c r="E15" s="13">
        <v>2566</v>
      </c>
      <c r="F15" s="13">
        <v>3081</v>
      </c>
      <c r="G15" s="13">
        <v>4669</v>
      </c>
      <c r="H15" s="13">
        <v>3328</v>
      </c>
      <c r="I15" s="13">
        <v>444</v>
      </c>
      <c r="J15" s="13">
        <v>1359</v>
      </c>
      <c r="K15" s="11">
        <f t="shared" si="4"/>
        <v>26580</v>
      </c>
    </row>
    <row r="16" spans="1:11" ht="17.25" customHeight="1">
      <c r="A16" s="15" t="s">
        <v>97</v>
      </c>
      <c r="B16" s="13">
        <f>B17+B18+B19</f>
        <v>22980</v>
      </c>
      <c r="C16" s="13">
        <f aca="true" t="shared" si="5" ref="C16:J16">C17+C18+C19</f>
        <v>29739</v>
      </c>
      <c r="D16" s="13">
        <f t="shared" si="5"/>
        <v>29259</v>
      </c>
      <c r="E16" s="13">
        <f t="shared" si="5"/>
        <v>16370</v>
      </c>
      <c r="F16" s="13">
        <f t="shared" si="5"/>
        <v>28223</v>
      </c>
      <c r="G16" s="13">
        <f t="shared" si="5"/>
        <v>42731</v>
      </c>
      <c r="H16" s="13">
        <f t="shared" si="5"/>
        <v>14226</v>
      </c>
      <c r="I16" s="13">
        <f t="shared" si="5"/>
        <v>2826</v>
      </c>
      <c r="J16" s="13">
        <f t="shared" si="5"/>
        <v>14361</v>
      </c>
      <c r="K16" s="11">
        <f t="shared" si="4"/>
        <v>200715</v>
      </c>
    </row>
    <row r="17" spans="1:11" ht="17.25" customHeight="1">
      <c r="A17" s="14" t="s">
        <v>98</v>
      </c>
      <c r="B17" s="13">
        <v>4639</v>
      </c>
      <c r="C17" s="13">
        <v>6067</v>
      </c>
      <c r="D17" s="13">
        <v>5744</v>
      </c>
      <c r="E17" s="13">
        <v>3562</v>
      </c>
      <c r="F17" s="13">
        <v>6113</v>
      </c>
      <c r="G17" s="13">
        <v>9321</v>
      </c>
      <c r="H17" s="13">
        <v>3303</v>
      </c>
      <c r="I17" s="13">
        <v>650</v>
      </c>
      <c r="J17" s="13">
        <v>2561</v>
      </c>
      <c r="K17" s="11">
        <f t="shared" si="4"/>
        <v>41960</v>
      </c>
    </row>
    <row r="18" spans="1:11" ht="17.25" customHeight="1">
      <c r="A18" s="14" t="s">
        <v>99</v>
      </c>
      <c r="B18" s="13">
        <v>1586</v>
      </c>
      <c r="C18" s="13">
        <v>1868</v>
      </c>
      <c r="D18" s="13">
        <v>2444</v>
      </c>
      <c r="E18" s="13">
        <v>1429</v>
      </c>
      <c r="F18" s="13">
        <v>2820</v>
      </c>
      <c r="G18" s="13">
        <v>5342</v>
      </c>
      <c r="H18" s="13">
        <v>1247</v>
      </c>
      <c r="I18" s="13">
        <v>211</v>
      </c>
      <c r="J18" s="13">
        <v>1214</v>
      </c>
      <c r="K18" s="11">
        <f t="shared" si="4"/>
        <v>18161</v>
      </c>
    </row>
    <row r="19" spans="1:11" ht="17.25" customHeight="1">
      <c r="A19" s="14" t="s">
        <v>100</v>
      </c>
      <c r="B19" s="13">
        <v>16755</v>
      </c>
      <c r="C19" s="13">
        <v>21804</v>
      </c>
      <c r="D19" s="13">
        <v>21071</v>
      </c>
      <c r="E19" s="13">
        <v>11379</v>
      </c>
      <c r="F19" s="13">
        <v>19290</v>
      </c>
      <c r="G19" s="13">
        <v>28068</v>
      </c>
      <c r="H19" s="13">
        <v>9676</v>
      </c>
      <c r="I19" s="13">
        <v>1965</v>
      </c>
      <c r="J19" s="13">
        <v>10586</v>
      </c>
      <c r="K19" s="11">
        <f t="shared" si="4"/>
        <v>140594</v>
      </c>
    </row>
    <row r="20" spans="1:11" ht="17.25" customHeight="1">
      <c r="A20" s="16" t="s">
        <v>23</v>
      </c>
      <c r="B20" s="11">
        <f>+B21+B22+B23</f>
        <v>57560</v>
      </c>
      <c r="C20" s="11">
        <f aca="true" t="shared" si="6" ref="C20:J20">+C21+C22+C23</f>
        <v>65967</v>
      </c>
      <c r="D20" s="11">
        <f t="shared" si="6"/>
        <v>78937</v>
      </c>
      <c r="E20" s="11">
        <f t="shared" si="6"/>
        <v>40792</v>
      </c>
      <c r="F20" s="11">
        <f t="shared" si="6"/>
        <v>83695</v>
      </c>
      <c r="G20" s="11">
        <f t="shared" si="6"/>
        <v>150115</v>
      </c>
      <c r="H20" s="11">
        <f t="shared" si="6"/>
        <v>39229</v>
      </c>
      <c r="I20" s="11">
        <f t="shared" si="6"/>
        <v>8210</v>
      </c>
      <c r="J20" s="11">
        <f t="shared" si="6"/>
        <v>32094</v>
      </c>
      <c r="K20" s="11">
        <f t="shared" si="4"/>
        <v>556599</v>
      </c>
    </row>
    <row r="21" spans="1:12" ht="17.25" customHeight="1">
      <c r="A21" s="12" t="s">
        <v>24</v>
      </c>
      <c r="B21" s="13">
        <v>31018</v>
      </c>
      <c r="C21" s="13">
        <v>38886</v>
      </c>
      <c r="D21" s="13">
        <v>46967</v>
      </c>
      <c r="E21" s="13">
        <v>24089</v>
      </c>
      <c r="F21" s="13">
        <v>45492</v>
      </c>
      <c r="G21" s="13">
        <v>72576</v>
      </c>
      <c r="H21" s="13">
        <v>21024</v>
      </c>
      <c r="I21" s="13">
        <v>5185</v>
      </c>
      <c r="J21" s="13">
        <v>18589</v>
      </c>
      <c r="K21" s="11">
        <f t="shared" si="4"/>
        <v>303826</v>
      </c>
      <c r="L21" s="52"/>
    </row>
    <row r="22" spans="1:12" ht="17.25" customHeight="1">
      <c r="A22" s="12" t="s">
        <v>25</v>
      </c>
      <c r="B22" s="13">
        <v>25013</v>
      </c>
      <c r="C22" s="13">
        <v>25347</v>
      </c>
      <c r="D22" s="13">
        <v>30111</v>
      </c>
      <c r="E22" s="13">
        <v>15706</v>
      </c>
      <c r="F22" s="13">
        <v>36597</v>
      </c>
      <c r="G22" s="13">
        <v>74690</v>
      </c>
      <c r="H22" s="13">
        <v>17065</v>
      </c>
      <c r="I22" s="13">
        <v>2820</v>
      </c>
      <c r="J22" s="13">
        <v>12877</v>
      </c>
      <c r="K22" s="11">
        <f t="shared" si="4"/>
        <v>240226</v>
      </c>
      <c r="L22" s="52"/>
    </row>
    <row r="23" spans="1:11" ht="17.25" customHeight="1">
      <c r="A23" s="12" t="s">
        <v>26</v>
      </c>
      <c r="B23" s="13">
        <v>1529</v>
      </c>
      <c r="C23" s="13">
        <v>1734</v>
      </c>
      <c r="D23" s="13">
        <v>1859</v>
      </c>
      <c r="E23" s="13">
        <v>997</v>
      </c>
      <c r="F23" s="13">
        <v>1606</v>
      </c>
      <c r="G23" s="13">
        <v>2849</v>
      </c>
      <c r="H23" s="13">
        <v>1140</v>
      </c>
      <c r="I23" s="13">
        <v>205</v>
      </c>
      <c r="J23" s="13">
        <v>628</v>
      </c>
      <c r="K23" s="11">
        <f t="shared" si="4"/>
        <v>12547</v>
      </c>
    </row>
    <row r="24" spans="1:11" ht="17.25" customHeight="1">
      <c r="A24" s="16" t="s">
        <v>27</v>
      </c>
      <c r="B24" s="13">
        <v>22424</v>
      </c>
      <c r="C24" s="13">
        <v>34630</v>
      </c>
      <c r="D24" s="13">
        <v>39411</v>
      </c>
      <c r="E24" s="13">
        <v>21116</v>
      </c>
      <c r="F24" s="13">
        <v>28972</v>
      </c>
      <c r="G24" s="13">
        <v>35251</v>
      </c>
      <c r="H24" s="13">
        <v>12923</v>
      </c>
      <c r="I24" s="13">
        <v>5956</v>
      </c>
      <c r="J24" s="13">
        <v>19014</v>
      </c>
      <c r="K24" s="11">
        <f t="shared" si="4"/>
        <v>219697</v>
      </c>
    </row>
    <row r="25" spans="1:12" ht="17.25" customHeight="1">
      <c r="A25" s="12" t="s">
        <v>28</v>
      </c>
      <c r="B25" s="13">
        <v>14351</v>
      </c>
      <c r="C25" s="13">
        <v>22163</v>
      </c>
      <c r="D25" s="13">
        <v>25223</v>
      </c>
      <c r="E25" s="13">
        <v>13514</v>
      </c>
      <c r="F25" s="13">
        <v>18542</v>
      </c>
      <c r="G25" s="13">
        <v>22561</v>
      </c>
      <c r="H25" s="13">
        <v>8271</v>
      </c>
      <c r="I25" s="13">
        <v>3812</v>
      </c>
      <c r="J25" s="13">
        <v>12169</v>
      </c>
      <c r="K25" s="11">
        <f t="shared" si="4"/>
        <v>140606</v>
      </c>
      <c r="L25" s="52"/>
    </row>
    <row r="26" spans="1:12" ht="17.25" customHeight="1">
      <c r="A26" s="12" t="s">
        <v>29</v>
      </c>
      <c r="B26" s="13">
        <v>8073</v>
      </c>
      <c r="C26" s="13">
        <v>12467</v>
      </c>
      <c r="D26" s="13">
        <v>14188</v>
      </c>
      <c r="E26" s="13">
        <v>7602</v>
      </c>
      <c r="F26" s="13">
        <v>10430</v>
      </c>
      <c r="G26" s="13">
        <v>12690</v>
      </c>
      <c r="H26" s="13">
        <v>4652</v>
      </c>
      <c r="I26" s="13">
        <v>2144</v>
      </c>
      <c r="J26" s="13">
        <v>6845</v>
      </c>
      <c r="K26" s="11">
        <f t="shared" si="4"/>
        <v>79091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1143</v>
      </c>
      <c r="I27" s="11">
        <v>0</v>
      </c>
      <c r="J27" s="11">
        <v>0</v>
      </c>
      <c r="K27" s="11">
        <f t="shared" si="4"/>
        <v>1143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26598.93</v>
      </c>
      <c r="I35" s="19">
        <v>0</v>
      </c>
      <c r="J35" s="19">
        <v>0</v>
      </c>
      <c r="K35" s="23">
        <f>SUM(B35:J35)</f>
        <v>26598.93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542774.13</v>
      </c>
      <c r="C47" s="22">
        <f aca="true" t="shared" si="11" ref="C47:H47">+C48+C57</f>
        <v>836787.4</v>
      </c>
      <c r="D47" s="22">
        <f t="shared" si="11"/>
        <v>1000457.1699999999</v>
      </c>
      <c r="E47" s="22">
        <f t="shared" si="11"/>
        <v>489094.11</v>
      </c>
      <c r="F47" s="22">
        <f t="shared" si="11"/>
        <v>756016.1799999999</v>
      </c>
      <c r="G47" s="22">
        <f t="shared" si="11"/>
        <v>1050274.53</v>
      </c>
      <c r="H47" s="22">
        <f t="shared" si="11"/>
        <v>459229.46</v>
      </c>
      <c r="I47" s="22">
        <f>+I48+I57</f>
        <v>155342.95</v>
      </c>
      <c r="J47" s="22">
        <f>+J48+J57</f>
        <v>378331.91</v>
      </c>
      <c r="K47" s="22">
        <f>SUM(B47:J47)</f>
        <v>5668307.840000001</v>
      </c>
    </row>
    <row r="48" spans="1:11" ht="17.25" customHeight="1">
      <c r="A48" s="16" t="s">
        <v>115</v>
      </c>
      <c r="B48" s="23">
        <f>SUM(B49:B56)</f>
        <v>525657.77</v>
      </c>
      <c r="C48" s="23">
        <f aca="true" t="shared" si="12" ref="C48:J48">SUM(C49:C56)</f>
        <v>815175.22</v>
      </c>
      <c r="D48" s="23">
        <f t="shared" si="12"/>
        <v>975626.8099999999</v>
      </c>
      <c r="E48" s="23">
        <f t="shared" si="12"/>
        <v>468553.24</v>
      </c>
      <c r="F48" s="23">
        <f t="shared" si="12"/>
        <v>734370.49</v>
      </c>
      <c r="G48" s="23">
        <f t="shared" si="12"/>
        <v>1022828.12</v>
      </c>
      <c r="H48" s="23">
        <f t="shared" si="12"/>
        <v>440835</v>
      </c>
      <c r="I48" s="23">
        <f t="shared" si="12"/>
        <v>155342.95</v>
      </c>
      <c r="J48" s="23">
        <f t="shared" si="12"/>
        <v>365443.41</v>
      </c>
      <c r="K48" s="23">
        <f aca="true" t="shared" si="13" ref="K48:K57">SUM(B48:J48)</f>
        <v>5503833.010000001</v>
      </c>
    </row>
    <row r="49" spans="1:11" ht="17.25" customHeight="1">
      <c r="A49" s="34" t="s">
        <v>46</v>
      </c>
      <c r="B49" s="23">
        <f aca="true" t="shared" si="14" ref="B49:H49">ROUND(B30*B7,2)</f>
        <v>522538.9</v>
      </c>
      <c r="C49" s="23">
        <f t="shared" si="14"/>
        <v>808954.23</v>
      </c>
      <c r="D49" s="23">
        <f t="shared" si="14"/>
        <v>970732.7</v>
      </c>
      <c r="E49" s="23">
        <f t="shared" si="14"/>
        <v>465865.66</v>
      </c>
      <c r="F49" s="23">
        <f t="shared" si="14"/>
        <v>730344.73</v>
      </c>
      <c r="G49" s="23">
        <f t="shared" si="14"/>
        <v>1017084.89</v>
      </c>
      <c r="H49" s="23">
        <f t="shared" si="14"/>
        <v>411222.57</v>
      </c>
      <c r="I49" s="23">
        <f>ROUND(I30*I7,2)</f>
        <v>154277.23</v>
      </c>
      <c r="J49" s="23">
        <f>ROUND(J30*J7,2)</f>
        <v>363226.37</v>
      </c>
      <c r="K49" s="23">
        <f t="shared" si="13"/>
        <v>5444247.280000001</v>
      </c>
    </row>
    <row r="50" spans="1:11" ht="17.25" customHeight="1">
      <c r="A50" s="34" t="s">
        <v>47</v>
      </c>
      <c r="B50" s="19">
        <v>0</v>
      </c>
      <c r="C50" s="23">
        <f>ROUND(C31*C7,2)</f>
        <v>1798.15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1798.15</v>
      </c>
    </row>
    <row r="51" spans="1:11" ht="17.25" customHeight="1">
      <c r="A51" s="68" t="s">
        <v>108</v>
      </c>
      <c r="B51" s="69">
        <f aca="true" t="shared" si="15" ref="B51:H51">ROUND(B32*B7,2)</f>
        <v>-972.81</v>
      </c>
      <c r="C51" s="69">
        <f t="shared" si="15"/>
        <v>-1350.88</v>
      </c>
      <c r="D51" s="69">
        <f t="shared" si="15"/>
        <v>-1465.97</v>
      </c>
      <c r="E51" s="69">
        <f t="shared" si="15"/>
        <v>-757.82</v>
      </c>
      <c r="F51" s="69">
        <f t="shared" si="15"/>
        <v>-1255.76</v>
      </c>
      <c r="G51" s="69">
        <f t="shared" si="15"/>
        <v>-1686.85</v>
      </c>
      <c r="H51" s="69">
        <f t="shared" si="15"/>
        <v>-701.54</v>
      </c>
      <c r="I51" s="19">
        <v>0</v>
      </c>
      <c r="J51" s="19">
        <v>0</v>
      </c>
      <c r="K51" s="69">
        <f>SUM(B51:J51)</f>
        <v>-8191.63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26598.93</v>
      </c>
      <c r="I53" s="31">
        <f>+I35</f>
        <v>0</v>
      </c>
      <c r="J53" s="31">
        <f>+J35</f>
        <v>0</v>
      </c>
      <c r="K53" s="23">
        <f t="shared" si="13"/>
        <v>26598.93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17116.36</v>
      </c>
      <c r="C57" s="36">
        <v>21612.18</v>
      </c>
      <c r="D57" s="36">
        <v>24830.36</v>
      </c>
      <c r="E57" s="36">
        <v>20540.87</v>
      </c>
      <c r="F57" s="36">
        <v>21645.69</v>
      </c>
      <c r="G57" s="36">
        <v>27446.41</v>
      </c>
      <c r="H57" s="36">
        <v>18394.46</v>
      </c>
      <c r="I57" s="19">
        <v>0</v>
      </c>
      <c r="J57" s="36">
        <v>12888.5</v>
      </c>
      <c r="K57" s="36">
        <f t="shared" si="13"/>
        <v>164474.83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-85715</v>
      </c>
      <c r="C61" s="35">
        <f t="shared" si="16"/>
        <v>-140047.59</v>
      </c>
      <c r="D61" s="35">
        <f t="shared" si="16"/>
        <v>-130666.68</v>
      </c>
      <c r="E61" s="35">
        <f t="shared" si="16"/>
        <v>-86669.98</v>
      </c>
      <c r="F61" s="35">
        <f t="shared" si="16"/>
        <v>-103665.65</v>
      </c>
      <c r="G61" s="35">
        <f t="shared" si="16"/>
        <v>-128443.93</v>
      </c>
      <c r="H61" s="35">
        <f t="shared" si="16"/>
        <v>-76128.5</v>
      </c>
      <c r="I61" s="35">
        <f t="shared" si="16"/>
        <v>-20724</v>
      </c>
      <c r="J61" s="35">
        <f t="shared" si="16"/>
        <v>-58575.64</v>
      </c>
      <c r="K61" s="35">
        <f>SUM(B61:J61)</f>
        <v>-830636.9700000001</v>
      </c>
    </row>
    <row r="62" spans="1:11" ht="18.75" customHeight="1">
      <c r="A62" s="16" t="s">
        <v>77</v>
      </c>
      <c r="B62" s="35">
        <f aca="true" t="shared" si="17" ref="B62:J62">B63+B64+B65+B66+B67+B68</f>
        <v>-85715</v>
      </c>
      <c r="C62" s="35">
        <f t="shared" si="17"/>
        <v>-139933.5</v>
      </c>
      <c r="D62" s="35">
        <f t="shared" si="17"/>
        <v>-129587.5</v>
      </c>
      <c r="E62" s="35">
        <f t="shared" si="17"/>
        <v>-82610.5</v>
      </c>
      <c r="F62" s="35">
        <f t="shared" si="17"/>
        <v>-103285</v>
      </c>
      <c r="G62" s="35">
        <f t="shared" si="17"/>
        <v>-128432.5</v>
      </c>
      <c r="H62" s="35">
        <f t="shared" si="17"/>
        <v>-76128.5</v>
      </c>
      <c r="I62" s="35">
        <f t="shared" si="17"/>
        <v>-16646</v>
      </c>
      <c r="J62" s="35">
        <f t="shared" si="17"/>
        <v>-51803.5</v>
      </c>
      <c r="K62" s="35">
        <f aca="true" t="shared" si="18" ref="K62:K98">SUM(B62:J62)</f>
        <v>-814142</v>
      </c>
    </row>
    <row r="63" spans="1:11" ht="18.75" customHeight="1">
      <c r="A63" s="12" t="s">
        <v>78</v>
      </c>
      <c r="B63" s="35">
        <f>-ROUND(B9*$D$3,2)</f>
        <v>-85715</v>
      </c>
      <c r="C63" s="35">
        <f aca="true" t="shared" si="19" ref="C63:J63">-ROUND(C9*$D$3,2)</f>
        <v>-139933.5</v>
      </c>
      <c r="D63" s="35">
        <f t="shared" si="19"/>
        <v>-129587.5</v>
      </c>
      <c r="E63" s="35">
        <f t="shared" si="19"/>
        <v>-82610.5</v>
      </c>
      <c r="F63" s="35">
        <f t="shared" si="19"/>
        <v>-103285</v>
      </c>
      <c r="G63" s="35">
        <f t="shared" si="19"/>
        <v>-128432.5</v>
      </c>
      <c r="H63" s="35">
        <f t="shared" si="19"/>
        <v>-76128.5</v>
      </c>
      <c r="I63" s="35">
        <f t="shared" si="19"/>
        <v>-16646</v>
      </c>
      <c r="J63" s="35">
        <f t="shared" si="19"/>
        <v>-51803.5</v>
      </c>
      <c r="K63" s="35">
        <f t="shared" si="18"/>
        <v>-814142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-114.09</v>
      </c>
      <c r="D69" s="35">
        <f t="shared" si="20"/>
        <v>-1079.18</v>
      </c>
      <c r="E69" s="35">
        <f t="shared" si="20"/>
        <v>-4059.48</v>
      </c>
      <c r="F69" s="35">
        <f t="shared" si="20"/>
        <v>-380.65</v>
      </c>
      <c r="G69" s="35">
        <f t="shared" si="20"/>
        <v>-11.43</v>
      </c>
      <c r="H69" s="19">
        <v>0</v>
      </c>
      <c r="I69" s="35">
        <f t="shared" si="20"/>
        <v>-4078</v>
      </c>
      <c r="J69" s="35">
        <f t="shared" si="20"/>
        <v>-6772.14</v>
      </c>
      <c r="K69" s="35">
        <f t="shared" si="18"/>
        <v>-16494.97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-4059.48</v>
      </c>
      <c r="F93" s="19">
        <v>0</v>
      </c>
      <c r="G93" s="19">
        <v>0</v>
      </c>
      <c r="H93" s="19">
        <v>0</v>
      </c>
      <c r="I93" s="48">
        <v>-1957.32</v>
      </c>
      <c r="J93" s="48">
        <v>-6772.14</v>
      </c>
      <c r="K93" s="48">
        <f t="shared" si="18"/>
        <v>-12788.94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457059.13</v>
      </c>
      <c r="C101" s="24">
        <f t="shared" si="21"/>
        <v>696739.81</v>
      </c>
      <c r="D101" s="24">
        <f t="shared" si="21"/>
        <v>869790.4899999999</v>
      </c>
      <c r="E101" s="24">
        <f t="shared" si="21"/>
        <v>402424.13</v>
      </c>
      <c r="F101" s="24">
        <f t="shared" si="21"/>
        <v>652350.5299999999</v>
      </c>
      <c r="G101" s="24">
        <f t="shared" si="21"/>
        <v>921830.6</v>
      </c>
      <c r="H101" s="24">
        <f t="shared" si="21"/>
        <v>383100.96</v>
      </c>
      <c r="I101" s="24">
        <f>+I102+I103</f>
        <v>134618.95</v>
      </c>
      <c r="J101" s="24">
        <f>+J102+J103</f>
        <v>319756.26999999996</v>
      </c>
      <c r="K101" s="48">
        <f>SUM(B101:J101)</f>
        <v>4837670.869999999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439942.77</v>
      </c>
      <c r="C102" s="24">
        <f t="shared" si="22"/>
        <v>675127.63</v>
      </c>
      <c r="D102" s="24">
        <f t="shared" si="22"/>
        <v>844960.1299999999</v>
      </c>
      <c r="E102" s="24">
        <f t="shared" si="22"/>
        <v>381883.26</v>
      </c>
      <c r="F102" s="24">
        <f t="shared" si="22"/>
        <v>630704.84</v>
      </c>
      <c r="G102" s="24">
        <f t="shared" si="22"/>
        <v>894384.19</v>
      </c>
      <c r="H102" s="24">
        <f t="shared" si="22"/>
        <v>364706.5</v>
      </c>
      <c r="I102" s="24">
        <f t="shared" si="22"/>
        <v>134618.95</v>
      </c>
      <c r="J102" s="24">
        <f t="shared" si="22"/>
        <v>306867.76999999996</v>
      </c>
      <c r="K102" s="48">
        <f>SUM(B102:J102)</f>
        <v>4673196.04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17116.36</v>
      </c>
      <c r="C103" s="24">
        <f t="shared" si="23"/>
        <v>21612.18</v>
      </c>
      <c r="D103" s="24">
        <f t="shared" si="23"/>
        <v>24830.36</v>
      </c>
      <c r="E103" s="24">
        <f t="shared" si="23"/>
        <v>20540.87</v>
      </c>
      <c r="F103" s="24">
        <f t="shared" si="23"/>
        <v>21645.69</v>
      </c>
      <c r="G103" s="24">
        <f t="shared" si="23"/>
        <v>27446.41</v>
      </c>
      <c r="H103" s="24">
        <f t="shared" si="23"/>
        <v>18394.46</v>
      </c>
      <c r="I103" s="19">
        <f t="shared" si="23"/>
        <v>0</v>
      </c>
      <c r="J103" s="24">
        <f t="shared" si="23"/>
        <v>12888.5</v>
      </c>
      <c r="K103" s="48">
        <f>SUM(B103:J103)</f>
        <v>164474.83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4837670.869999999</v>
      </c>
      <c r="L109" s="54"/>
    </row>
    <row r="110" spans="1:11" ht="18.75" customHeight="1">
      <c r="A110" s="26" t="s">
        <v>73</v>
      </c>
      <c r="B110" s="27">
        <v>58465.91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58465.91</v>
      </c>
    </row>
    <row r="111" spans="1:11" ht="18.75" customHeight="1">
      <c r="A111" s="26" t="s">
        <v>74</v>
      </c>
      <c r="B111" s="27">
        <v>398593.22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398593.22</v>
      </c>
    </row>
    <row r="112" spans="1:11" ht="18.75" customHeight="1">
      <c r="A112" s="26" t="s">
        <v>75</v>
      </c>
      <c r="B112" s="40">
        <v>0</v>
      </c>
      <c r="C112" s="27">
        <f>+C101</f>
        <v>696739.81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696739.81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869790.4899999999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869790.4899999999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402424.13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402424.13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123699.76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123699.76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231815.52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231815.52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38372.41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38372.41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258462.84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258462.84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279444.24</v>
      </c>
      <c r="H119" s="40">
        <v>0</v>
      </c>
      <c r="I119" s="40">
        <v>0</v>
      </c>
      <c r="J119" s="40">
        <v>0</v>
      </c>
      <c r="K119" s="41">
        <f t="shared" si="24"/>
        <v>279444.24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26337.89</v>
      </c>
      <c r="H120" s="40">
        <v>0</v>
      </c>
      <c r="I120" s="40">
        <v>0</v>
      </c>
      <c r="J120" s="40">
        <v>0</v>
      </c>
      <c r="K120" s="41">
        <f t="shared" si="24"/>
        <v>26337.89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21056.5</v>
      </c>
      <c r="H121" s="40">
        <v>0</v>
      </c>
      <c r="I121" s="40">
        <v>0</v>
      </c>
      <c r="J121" s="40">
        <v>0</v>
      </c>
      <c r="K121" s="41">
        <f t="shared" si="24"/>
        <v>21056.5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126239.23</v>
      </c>
      <c r="H122" s="40">
        <v>0</v>
      </c>
      <c r="I122" s="40">
        <v>0</v>
      </c>
      <c r="J122" s="40">
        <v>0</v>
      </c>
      <c r="K122" s="41">
        <f t="shared" si="24"/>
        <v>126239.23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468752.74</v>
      </c>
      <c r="H123" s="40">
        <v>0</v>
      </c>
      <c r="I123" s="40">
        <v>0</v>
      </c>
      <c r="J123" s="40">
        <v>0</v>
      </c>
      <c r="K123" s="41">
        <f t="shared" si="24"/>
        <v>468752.74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136594.91</v>
      </c>
      <c r="I124" s="40">
        <v>0</v>
      </c>
      <c r="J124" s="40">
        <v>0</v>
      </c>
      <c r="K124" s="41">
        <f t="shared" si="24"/>
        <v>136594.91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246506.05</v>
      </c>
      <c r="I125" s="40">
        <v>0</v>
      </c>
      <c r="J125" s="40">
        <v>0</v>
      </c>
      <c r="K125" s="41">
        <f t="shared" si="24"/>
        <v>246506.05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134618.95</v>
      </c>
      <c r="J126" s="40">
        <v>0</v>
      </c>
      <c r="K126" s="41">
        <f t="shared" si="24"/>
        <v>134618.95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319756.27</v>
      </c>
      <c r="K127" s="44">
        <f t="shared" si="24"/>
        <v>319756.27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2015-12-11T17:30:11Z</dcterms:modified>
  <cp:category/>
  <cp:version/>
  <cp:contentType/>
  <cp:contentStatus/>
</cp:coreProperties>
</file>