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<sst xmlns="http://schemas.openxmlformats.org/spreadsheetml/2006/main" count="131" uniqueCount="131">
  <si>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</si>
  <si>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</si>
  <si>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</si>
  <si>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</si>
  <si>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</si>
  <si>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</si>
  <si>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</si>
  <si>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</si>
  <si>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</si>
  <si>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</si>
  <si>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</si>
  <si>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</si>
  <si>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</si>
  <si>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</si>
  <si>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</si>
  <si>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</si>
  <si>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</si>
  <si>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</si>
  <si>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</si>
  <si>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</si>
  <si>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</si>
  <si>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</si>
  <si>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</si>
  <si>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</si>
  <si>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</si>
  <si>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</si>
  <si>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</si>
  <si>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</si>
  <si>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</si>
  <si>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</si>
  <si>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</si>
  <si>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</si>
  <si>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</si>
  <si>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</si>
  <si>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</si>
  <si>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</si>
  <si>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</si>
  <si>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</si>
  <si>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</si>
  <si>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</si>
  <si>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</si>
  <si>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</si>
  <si>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</si>
  <si>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</si>
  <si>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</si>
  <si>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</si>
  <si>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</si>
  <si>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</si>
  <si>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</si>
  <si>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</si>
  <si>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</si>
  <si>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</si>
  <si>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</si>
  <si>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</si>
  <si>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</si>
  <si>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</si>
  <si>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</si>
  <si>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</si>
  <si>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</si>
  <si>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</si>
  <si>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</si>
  <si>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</si>
  <si>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</si>
  <si>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</si>
  <si>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</si>
  <si>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</si>
  <si>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</si>
  <si>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</si>
  <si>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</si>
  <si>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</si>
  <si>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</si>
  <si>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</si>
  <si>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</si>
  <si>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</si>
  <si>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</si>
  <si>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</si>
  <si>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</si>
  <si>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</si>
  <si>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</si>
  <si>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</si>
  <si>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</si>
  <si>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</si>
  <si>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</si>
  <si>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</si>
  <si>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</si>
  <si>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</si>
  <si>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</si>
  <si>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</si>
  <si>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</si>
  <si>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</si>
  <si>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</si>
  <si>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</si>
  <si>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</si>
  <si>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</si>
  <si>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</si>
  <si>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</si>
  <si>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</si>
  <si>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</si>
  <si>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</si>
  <si>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</si>
  <si>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</si>
  <si>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</si>
  <si>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</si>
  <si>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</si>
  <si>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</si>
  <si>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</si>
  <si>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</si>
  <si>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</si>
  <si>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</si>
  <si>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</si>
  <si>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</si>
  <si>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</si>
  <si>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</si>
  <si>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</si>
  <si>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</si>
  <si>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</si>
  <si>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</si>
  <si>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</si>
  <si>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</si>
  <si>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</si>
  <si>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</si>
  <si>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</si>
  <si>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</si>
  <si>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</si>
  <si>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</si>
  <si>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</si>
  <si>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</si>
  <si>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</si>
  <si>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</si>
  <si>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</si>
  <si>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04/12/15 - VENCIMENTO 11/12/15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</si>
</sst>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627488</v>
      </c>
      <c r="C7" s="9">
        <f t="shared" si="0"/>
        <v>803021</v>
      </c>
      <c r="D7" s="9">
        <f t="shared" si="0"/>
        <v>841143</v>
      </c>
      <c r="E7" s="9">
        <f t="shared" si="0"/>
        <v>553122</v>
      </c>
      <c r="F7" s="9">
        <f t="shared" si="0"/>
        <v>763970</v>
      </c>
      <c r="G7" s="9">
        <f t="shared" si="0"/>
        <v>1279603</v>
      </c>
      <c r="H7" s="9">
        <f t="shared" si="0"/>
        <v>562481</v>
      </c>
      <c r="I7" s="9">
        <f t="shared" si="0"/>
        <v>127616</v>
      </c>
      <c r="J7" s="9">
        <f t="shared" si="0"/>
        <v>332412</v>
      </c>
      <c r="K7" s="9">
        <f t="shared" si="0"/>
        <v>5890856</v>
      </c>
      <c r="L7" s="52"/>
    </row>
    <row r="8" spans="1:11" ht="17.25" customHeight="1">
      <c r="A8" s="10" t="s">
        <v>101</v>
      </c>
      <c r="B8" s="11">
        <f>B9+B12+B16</f>
        <v>384945</v>
      </c>
      <c r="C8" s="11">
        <f aca="true" t="shared" si="1" ref="C8:J8">C9+C12+C16</f>
        <v>505533</v>
      </c>
      <c r="D8" s="11">
        <f t="shared" si="1"/>
        <v>498067</v>
      </c>
      <c r="E8" s="11">
        <f t="shared" si="1"/>
        <v>342063</v>
      </c>
      <c r="F8" s="11">
        <f t="shared" si="1"/>
        <v>454956</v>
      </c>
      <c r="G8" s="11">
        <f t="shared" si="1"/>
        <v>745409</v>
      </c>
      <c r="H8" s="11">
        <f t="shared" si="1"/>
        <v>362617</v>
      </c>
      <c r="I8" s="11">
        <f t="shared" si="1"/>
        <v>71614</v>
      </c>
      <c r="J8" s="11">
        <f t="shared" si="1"/>
        <v>197544</v>
      </c>
      <c r="K8" s="11">
        <f>SUM(B8:J8)</f>
        <v>3562748</v>
      </c>
    </row>
    <row r="9" spans="1:11" ht="17.25" customHeight="1">
      <c r="A9" s="15" t="s">
        <v>17</v>
      </c>
      <c r="B9" s="13">
        <f>+B10+B11</f>
        <v>48940</v>
      </c>
      <c r="C9" s="13">
        <f aca="true" t="shared" si="2" ref="C9:J9">+C10+C11</f>
        <v>69987</v>
      </c>
      <c r="D9" s="13">
        <f t="shared" si="2"/>
        <v>61530</v>
      </c>
      <c r="E9" s="13">
        <f t="shared" si="2"/>
        <v>47638</v>
      </c>
      <c r="F9" s="13">
        <f t="shared" si="2"/>
        <v>54875</v>
      </c>
      <c r="G9" s="13">
        <f t="shared" si="2"/>
        <v>70572</v>
      </c>
      <c r="H9" s="13">
        <f t="shared" si="2"/>
        <v>57282</v>
      </c>
      <c r="I9" s="13">
        <f t="shared" si="2"/>
        <v>11289</v>
      </c>
      <c r="J9" s="13">
        <f t="shared" si="2"/>
        <v>21460</v>
      </c>
      <c r="K9" s="11">
        <f>SUM(B9:J9)</f>
        <v>443573</v>
      </c>
    </row>
    <row r="10" spans="1:11" ht="17.25" customHeight="1">
      <c r="A10" s="29" t="s">
        <v>18</v>
      </c>
      <c r="B10" s="13">
        <v>48940</v>
      </c>
      <c r="C10" s="13">
        <v>69987</v>
      </c>
      <c r="D10" s="13">
        <v>61530</v>
      </c>
      <c r="E10" s="13">
        <v>47638</v>
      </c>
      <c r="F10" s="13">
        <v>54875</v>
      </c>
      <c r="G10" s="13">
        <v>70572</v>
      </c>
      <c r="H10" s="13">
        <v>57282</v>
      </c>
      <c r="I10" s="13">
        <v>11289</v>
      </c>
      <c r="J10" s="13">
        <v>21460</v>
      </c>
      <c r="K10" s="11">
        <f>SUM(B10:J10)</f>
        <v>443573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254012</v>
      </c>
      <c r="C12" s="17">
        <f t="shared" si="3"/>
        <v>332282</v>
      </c>
      <c r="D12" s="17">
        <f t="shared" si="3"/>
        <v>334776</v>
      </c>
      <c r="E12" s="17">
        <f t="shared" si="3"/>
        <v>229124</v>
      </c>
      <c r="F12" s="17">
        <f t="shared" si="3"/>
        <v>305050</v>
      </c>
      <c r="G12" s="17">
        <f t="shared" si="3"/>
        <v>521855</v>
      </c>
      <c r="H12" s="17">
        <f t="shared" si="3"/>
        <v>241271</v>
      </c>
      <c r="I12" s="17">
        <f t="shared" si="3"/>
        <v>45763</v>
      </c>
      <c r="J12" s="17">
        <f t="shared" si="3"/>
        <v>131997</v>
      </c>
      <c r="K12" s="11">
        <f aca="true" t="shared" si="4" ref="K12:K27">SUM(B12:J12)</f>
        <v>2396130</v>
      </c>
    </row>
    <row r="13" spans="1:13" ht="17.25" customHeight="1">
      <c r="A13" s="14" t="s">
        <v>20</v>
      </c>
      <c r="B13" s="13">
        <v>119980</v>
      </c>
      <c r="C13" s="13">
        <v>166620</v>
      </c>
      <c r="D13" s="13">
        <v>174240</v>
      </c>
      <c r="E13" s="13">
        <v>114965</v>
      </c>
      <c r="F13" s="13">
        <v>152602</v>
      </c>
      <c r="G13" s="13">
        <v>246391</v>
      </c>
      <c r="H13" s="13">
        <v>109659</v>
      </c>
      <c r="I13" s="13">
        <v>25003</v>
      </c>
      <c r="J13" s="13">
        <v>69511</v>
      </c>
      <c r="K13" s="11">
        <f t="shared" si="4"/>
        <v>1178971</v>
      </c>
      <c r="L13" s="52"/>
      <c r="M13" s="53"/>
    </row>
    <row r="14" spans="1:12" ht="17.25" customHeight="1">
      <c r="A14" s="14" t="s">
        <v>21</v>
      </c>
      <c r="B14" s="13">
        <v>121352</v>
      </c>
      <c r="C14" s="13">
        <v>147032</v>
      </c>
      <c r="D14" s="13">
        <v>145490</v>
      </c>
      <c r="E14" s="13">
        <v>102278</v>
      </c>
      <c r="F14" s="13">
        <v>139252</v>
      </c>
      <c r="G14" s="13">
        <v>254906</v>
      </c>
      <c r="H14" s="13">
        <v>114500</v>
      </c>
      <c r="I14" s="13">
        <v>17809</v>
      </c>
      <c r="J14" s="13">
        <v>57650</v>
      </c>
      <c r="K14" s="11">
        <f t="shared" si="4"/>
        <v>1100269</v>
      </c>
      <c r="L14" s="52"/>
    </row>
    <row r="15" spans="1:11" ht="17.25" customHeight="1">
      <c r="A15" s="14" t="s">
        <v>22</v>
      </c>
      <c r="B15" s="13">
        <v>12680</v>
      </c>
      <c r="C15" s="13">
        <v>18630</v>
      </c>
      <c r="D15" s="13">
        <v>15046</v>
      </c>
      <c r="E15" s="13">
        <v>11881</v>
      </c>
      <c r="F15" s="13">
        <v>13196</v>
      </c>
      <c r="G15" s="13">
        <v>20558</v>
      </c>
      <c r="H15" s="13">
        <v>17112</v>
      </c>
      <c r="I15" s="13">
        <v>2951</v>
      </c>
      <c r="J15" s="13">
        <v>4836</v>
      </c>
      <c r="K15" s="11">
        <f t="shared" si="4"/>
        <v>116890</v>
      </c>
    </row>
    <row r="16" spans="1:11" ht="17.25" customHeight="1">
      <c r="A16" s="15" t="s">
        <v>97</v>
      </c>
      <c r="B16" s="13">
        <f>B17+B18+B19</f>
        <v>81993</v>
      </c>
      <c r="C16" s="13">
        <f aca="true" t="shared" si="5" ref="C16:J16">C17+C18+C19</f>
        <v>103264</v>
      </c>
      <c r="D16" s="13">
        <f t="shared" si="5"/>
        <v>101761</v>
      </c>
      <c r="E16" s="13">
        <f t="shared" si="5"/>
        <v>65301</v>
      </c>
      <c r="F16" s="13">
        <f t="shared" si="5"/>
        <v>95031</v>
      </c>
      <c r="G16" s="13">
        <f t="shared" si="5"/>
        <v>152982</v>
      </c>
      <c r="H16" s="13">
        <f t="shared" si="5"/>
        <v>64064</v>
      </c>
      <c r="I16" s="13">
        <f t="shared" si="5"/>
        <v>14562</v>
      </c>
      <c r="J16" s="13">
        <f t="shared" si="5"/>
        <v>44087</v>
      </c>
      <c r="K16" s="11">
        <f t="shared" si="4"/>
        <v>723045</v>
      </c>
    </row>
    <row r="17" spans="1:11" ht="17.25" customHeight="1">
      <c r="A17" s="14" t="s">
        <v>98</v>
      </c>
      <c r="B17" s="13">
        <v>12632</v>
      </c>
      <c r="C17" s="13">
        <v>17083</v>
      </c>
      <c r="D17" s="13">
        <v>15771</v>
      </c>
      <c r="E17" s="13">
        <v>10993</v>
      </c>
      <c r="F17" s="13">
        <v>16490</v>
      </c>
      <c r="G17" s="13">
        <v>28086</v>
      </c>
      <c r="H17" s="13">
        <v>11844</v>
      </c>
      <c r="I17" s="13">
        <v>2728</v>
      </c>
      <c r="J17" s="13">
        <v>6187</v>
      </c>
      <c r="K17" s="11">
        <f t="shared" si="4"/>
        <v>121814</v>
      </c>
    </row>
    <row r="18" spans="1:11" ht="17.25" customHeight="1">
      <c r="A18" s="14" t="s">
        <v>99</v>
      </c>
      <c r="B18" s="13">
        <v>4672</v>
      </c>
      <c r="C18" s="13">
        <v>4589</v>
      </c>
      <c r="D18" s="13">
        <v>6471</v>
      </c>
      <c r="E18" s="13">
        <v>4129</v>
      </c>
      <c r="F18" s="13">
        <v>6876</v>
      </c>
      <c r="G18" s="13">
        <v>12740</v>
      </c>
      <c r="H18" s="13">
        <v>3436</v>
      </c>
      <c r="I18" s="13">
        <v>763</v>
      </c>
      <c r="J18" s="13">
        <v>2940</v>
      </c>
      <c r="K18" s="11">
        <f t="shared" si="4"/>
        <v>46616</v>
      </c>
    </row>
    <row r="19" spans="1:11" ht="17.25" customHeight="1">
      <c r="A19" s="14" t="s">
        <v>100</v>
      </c>
      <c r="B19" s="13">
        <v>64689</v>
      </c>
      <c r="C19" s="13">
        <v>81592</v>
      </c>
      <c r="D19" s="13">
        <v>79519</v>
      </c>
      <c r="E19" s="13">
        <v>50179</v>
      </c>
      <c r="F19" s="13">
        <v>71665</v>
      </c>
      <c r="G19" s="13">
        <v>112156</v>
      </c>
      <c r="H19" s="13">
        <v>48784</v>
      </c>
      <c r="I19" s="13">
        <v>11071</v>
      </c>
      <c r="J19" s="13">
        <v>34960</v>
      </c>
      <c r="K19" s="11">
        <f t="shared" si="4"/>
        <v>554615</v>
      </c>
    </row>
    <row r="20" spans="1:11" ht="17.25" customHeight="1">
      <c r="A20" s="16" t="s">
        <v>23</v>
      </c>
      <c r="B20" s="11">
        <f>+B21+B22+B23</f>
        <v>181870</v>
      </c>
      <c r="C20" s="11">
        <f aca="true" t="shared" si="6" ref="C20:J20">+C21+C22+C23</f>
        <v>204559</v>
      </c>
      <c r="D20" s="11">
        <f t="shared" si="6"/>
        <v>232213</v>
      </c>
      <c r="E20" s="11">
        <f t="shared" si="6"/>
        <v>145988</v>
      </c>
      <c r="F20" s="11">
        <f t="shared" si="6"/>
        <v>230261</v>
      </c>
      <c r="G20" s="11">
        <f t="shared" si="6"/>
        <v>435548</v>
      </c>
      <c r="H20" s="11">
        <f t="shared" si="6"/>
        <v>146753</v>
      </c>
      <c r="I20" s="11">
        <f t="shared" si="6"/>
        <v>36043</v>
      </c>
      <c r="J20" s="11">
        <f t="shared" si="6"/>
        <v>86805</v>
      </c>
      <c r="K20" s="11">
        <f t="shared" si="4"/>
        <v>1700040</v>
      </c>
    </row>
    <row r="21" spans="1:12" ht="17.25" customHeight="1">
      <c r="A21" s="12" t="s">
        <v>24</v>
      </c>
      <c r="B21" s="13">
        <v>95702</v>
      </c>
      <c r="C21" s="13">
        <v>117012</v>
      </c>
      <c r="D21" s="13">
        <v>136131</v>
      </c>
      <c r="E21" s="13">
        <v>83390</v>
      </c>
      <c r="F21" s="13">
        <v>130174</v>
      </c>
      <c r="G21" s="13">
        <v>226352</v>
      </c>
      <c r="H21" s="13">
        <v>80243</v>
      </c>
      <c r="I21" s="13">
        <v>21966</v>
      </c>
      <c r="J21" s="13">
        <v>50306</v>
      </c>
      <c r="K21" s="11">
        <f t="shared" si="4"/>
        <v>941276</v>
      </c>
      <c r="L21" s="52"/>
    </row>
    <row r="22" spans="1:12" ht="17.25" customHeight="1">
      <c r="A22" s="12" t="s">
        <v>25</v>
      </c>
      <c r="B22" s="13">
        <v>79387</v>
      </c>
      <c r="C22" s="13">
        <v>79506</v>
      </c>
      <c r="D22" s="13">
        <v>88190</v>
      </c>
      <c r="E22" s="13">
        <v>57578</v>
      </c>
      <c r="F22" s="13">
        <v>93277</v>
      </c>
      <c r="G22" s="13">
        <v>196860</v>
      </c>
      <c r="H22" s="13">
        <v>59846</v>
      </c>
      <c r="I22" s="13">
        <v>12641</v>
      </c>
      <c r="J22" s="13">
        <v>33977</v>
      </c>
      <c r="K22" s="11">
        <f t="shared" si="4"/>
        <v>701262</v>
      </c>
      <c r="L22" s="52"/>
    </row>
    <row r="23" spans="1:11" ht="17.25" customHeight="1">
      <c r="A23" s="12" t="s">
        <v>26</v>
      </c>
      <c r="B23" s="13">
        <v>6781</v>
      </c>
      <c r="C23" s="13">
        <v>8041</v>
      </c>
      <c r="D23" s="13">
        <v>7892</v>
      </c>
      <c r="E23" s="13">
        <v>5020</v>
      </c>
      <c r="F23" s="13">
        <v>6810</v>
      </c>
      <c r="G23" s="13">
        <v>12336</v>
      </c>
      <c r="H23" s="13">
        <v>6664</v>
      </c>
      <c r="I23" s="13">
        <v>1436</v>
      </c>
      <c r="J23" s="13">
        <v>2522</v>
      </c>
      <c r="K23" s="11">
        <f t="shared" si="4"/>
        <v>57502</v>
      </c>
    </row>
    <row r="24" spans="1:11" ht="17.25" customHeight="1">
      <c r="A24" s="16" t="s">
        <v>27</v>
      </c>
      <c r="B24" s="13">
        <v>60673</v>
      </c>
      <c r="C24" s="13">
        <v>92929</v>
      </c>
      <c r="D24" s="13">
        <v>110863</v>
      </c>
      <c r="E24" s="13">
        <v>65071</v>
      </c>
      <c r="F24" s="13">
        <v>78753</v>
      </c>
      <c r="G24" s="13">
        <v>98646</v>
      </c>
      <c r="H24" s="13">
        <v>45432</v>
      </c>
      <c r="I24" s="13">
        <v>19959</v>
      </c>
      <c r="J24" s="13">
        <v>48063</v>
      </c>
      <c r="K24" s="11">
        <f t="shared" si="4"/>
        <v>620389</v>
      </c>
    </row>
    <row r="25" spans="1:12" ht="17.25" customHeight="1">
      <c r="A25" s="12" t="s">
        <v>28</v>
      </c>
      <c r="B25" s="13">
        <v>38831</v>
      </c>
      <c r="C25" s="13">
        <v>59475</v>
      </c>
      <c r="D25" s="13">
        <v>70952</v>
      </c>
      <c r="E25" s="13">
        <v>41645</v>
      </c>
      <c r="F25" s="13">
        <v>50402</v>
      </c>
      <c r="G25" s="13">
        <v>63133</v>
      </c>
      <c r="H25" s="13">
        <v>29076</v>
      </c>
      <c r="I25" s="13">
        <v>12774</v>
      </c>
      <c r="J25" s="13">
        <v>30760</v>
      </c>
      <c r="K25" s="11">
        <f t="shared" si="4"/>
        <v>397048</v>
      </c>
      <c r="L25" s="52"/>
    </row>
    <row r="26" spans="1:12" ht="17.25" customHeight="1">
      <c r="A26" s="12" t="s">
        <v>29</v>
      </c>
      <c r="B26" s="13">
        <v>21842</v>
      </c>
      <c r="C26" s="13">
        <v>33454</v>
      </c>
      <c r="D26" s="13">
        <v>39911</v>
      </c>
      <c r="E26" s="13">
        <v>23426</v>
      </c>
      <c r="F26" s="13">
        <v>28351</v>
      </c>
      <c r="G26" s="13">
        <v>35513</v>
      </c>
      <c r="H26" s="13">
        <v>16356</v>
      </c>
      <c r="I26" s="13">
        <v>7185</v>
      </c>
      <c r="J26" s="13">
        <v>17303</v>
      </c>
      <c r="K26" s="11">
        <f t="shared" si="4"/>
        <v>223341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7679</v>
      </c>
      <c r="I27" s="11">
        <v>0</v>
      </c>
      <c r="J27" s="11">
        <v>0</v>
      </c>
      <c r="K27" s="11">
        <f t="shared" si="4"/>
        <v>7679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8975.26</v>
      </c>
      <c r="I35" s="19">
        <v>0</v>
      </c>
      <c r="J35" s="19">
        <v>0</v>
      </c>
      <c r="K35" s="23">
        <f>SUM(B35:J35)</f>
        <v>8975.26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1636048.4100000001</v>
      </c>
      <c r="C47" s="22">
        <f aca="true" t="shared" si="11" ref="C47:H47">+C48+C57</f>
        <v>2384993.2400000007</v>
      </c>
      <c r="D47" s="22">
        <f t="shared" si="11"/>
        <v>2811925.0799999996</v>
      </c>
      <c r="E47" s="22">
        <f t="shared" si="11"/>
        <v>1578933.65</v>
      </c>
      <c r="F47" s="22">
        <f t="shared" si="11"/>
        <v>2111648.5500000003</v>
      </c>
      <c r="G47" s="22">
        <f t="shared" si="11"/>
        <v>3038872.49</v>
      </c>
      <c r="H47" s="22">
        <f t="shared" si="11"/>
        <v>1545171.12</v>
      </c>
      <c r="I47" s="22">
        <f>+I48+I57</f>
        <v>610929.82</v>
      </c>
      <c r="J47" s="22">
        <f>+J48+J57</f>
        <v>957825.9700000001</v>
      </c>
      <c r="K47" s="22">
        <f>SUM(B47:J47)</f>
        <v>16676348.330000004</v>
      </c>
    </row>
    <row r="48" spans="1:11" ht="17.25" customHeight="1">
      <c r="A48" s="16" t="s">
        <v>115</v>
      </c>
      <c r="B48" s="23">
        <f>SUM(B49:B56)</f>
        <v>1618932.05</v>
      </c>
      <c r="C48" s="23">
        <f aca="true" t="shared" si="12" ref="C48:J48">SUM(C49:C56)</f>
        <v>2363381.0600000005</v>
      </c>
      <c r="D48" s="23">
        <f t="shared" si="12"/>
        <v>2787094.7199999997</v>
      </c>
      <c r="E48" s="23">
        <f t="shared" si="12"/>
        <v>1558392.7799999998</v>
      </c>
      <c r="F48" s="23">
        <f t="shared" si="12"/>
        <v>2090002.86</v>
      </c>
      <c r="G48" s="23">
        <f t="shared" si="12"/>
        <v>3011426.08</v>
      </c>
      <c r="H48" s="23">
        <f t="shared" si="12"/>
        <v>1526776.6600000001</v>
      </c>
      <c r="I48" s="23">
        <f t="shared" si="12"/>
        <v>610929.82</v>
      </c>
      <c r="J48" s="23">
        <f t="shared" si="12"/>
        <v>944937.4700000001</v>
      </c>
      <c r="K48" s="23">
        <f aca="true" t="shared" si="13" ref="K48:K57">SUM(B48:J48)</f>
        <v>16511873.5</v>
      </c>
    </row>
    <row r="49" spans="1:11" ht="17.25" customHeight="1">
      <c r="A49" s="34" t="s">
        <v>46</v>
      </c>
      <c r="B49" s="23">
        <f aca="true" t="shared" si="14" ref="B49:H49">ROUND(B30*B7,2)</f>
        <v>1617852.31</v>
      </c>
      <c r="C49" s="23">
        <f t="shared" si="14"/>
        <v>2356304.52</v>
      </c>
      <c r="D49" s="23">
        <f t="shared" si="14"/>
        <v>2784940.36</v>
      </c>
      <c r="E49" s="23">
        <f t="shared" si="14"/>
        <v>1557480.93</v>
      </c>
      <c r="F49" s="23">
        <f t="shared" si="14"/>
        <v>2088312</v>
      </c>
      <c r="G49" s="23">
        <f t="shared" si="14"/>
        <v>3008986.45</v>
      </c>
      <c r="H49" s="23">
        <f t="shared" si="14"/>
        <v>1516673.77</v>
      </c>
      <c r="I49" s="23">
        <f>ROUND(I30*I7,2)</f>
        <v>609864.1</v>
      </c>
      <c r="J49" s="23">
        <f>ROUND(J30*J7,2)</f>
        <v>942720.43</v>
      </c>
      <c r="K49" s="23">
        <f t="shared" si="13"/>
        <v>16483134.87</v>
      </c>
    </row>
    <row r="50" spans="1:11" ht="17.25" customHeight="1">
      <c r="A50" s="34" t="s">
        <v>47</v>
      </c>
      <c r="B50" s="19">
        <v>0</v>
      </c>
      <c r="C50" s="23">
        <f>ROUND(C31*C7,2)</f>
        <v>5237.62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5237.62</v>
      </c>
    </row>
    <row r="51" spans="1:11" ht="17.25" customHeight="1">
      <c r="A51" s="68" t="s">
        <v>108</v>
      </c>
      <c r="B51" s="69">
        <f aca="true" t="shared" si="15" ref="B51:H51">ROUND(B32*B7,2)</f>
        <v>-3011.94</v>
      </c>
      <c r="C51" s="69">
        <f t="shared" si="15"/>
        <v>-3934.8</v>
      </c>
      <c r="D51" s="69">
        <f t="shared" si="15"/>
        <v>-4205.72</v>
      </c>
      <c r="E51" s="69">
        <f t="shared" si="15"/>
        <v>-2533.55</v>
      </c>
      <c r="F51" s="69">
        <f t="shared" si="15"/>
        <v>-3590.66</v>
      </c>
      <c r="G51" s="69">
        <f t="shared" si="15"/>
        <v>-4990.45</v>
      </c>
      <c r="H51" s="69">
        <f t="shared" si="15"/>
        <v>-2587.41</v>
      </c>
      <c r="I51" s="19">
        <v>0</v>
      </c>
      <c r="J51" s="19">
        <v>0</v>
      </c>
      <c r="K51" s="69">
        <f>SUM(B51:J51)</f>
        <v>-24854.53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8975.26</v>
      </c>
      <c r="I53" s="31">
        <f>+I35</f>
        <v>0</v>
      </c>
      <c r="J53" s="31">
        <f>+J35</f>
        <v>0</v>
      </c>
      <c r="K53" s="23">
        <f t="shared" si="13"/>
        <v>8975.26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17116.36</v>
      </c>
      <c r="C57" s="36">
        <v>21612.18</v>
      </c>
      <c r="D57" s="36">
        <v>24830.36</v>
      </c>
      <c r="E57" s="36">
        <v>20540.87</v>
      </c>
      <c r="F57" s="36">
        <v>21645.69</v>
      </c>
      <c r="G57" s="36">
        <v>27446.41</v>
      </c>
      <c r="H57" s="36">
        <v>18394.46</v>
      </c>
      <c r="I57" s="19">
        <v>0</v>
      </c>
      <c r="J57" s="36">
        <v>12888.5</v>
      </c>
      <c r="K57" s="36">
        <f t="shared" si="13"/>
        <v>164474.83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-344576.54</v>
      </c>
      <c r="C61" s="35">
        <f t="shared" si="16"/>
        <v>-284429.02999999997</v>
      </c>
      <c r="D61" s="35">
        <f t="shared" si="16"/>
        <v>-317607.17</v>
      </c>
      <c r="E61" s="35">
        <f t="shared" si="16"/>
        <v>-400044.15</v>
      </c>
      <c r="F61" s="35">
        <f t="shared" si="16"/>
        <v>-353618.31</v>
      </c>
      <c r="G61" s="35">
        <f t="shared" si="16"/>
        <v>-412169.18</v>
      </c>
      <c r="H61" s="35">
        <f t="shared" si="16"/>
        <v>-239038.47</v>
      </c>
      <c r="I61" s="35">
        <f t="shared" si="16"/>
        <v>-108265.37</v>
      </c>
      <c r="J61" s="35">
        <f t="shared" si="16"/>
        <v>-103065.29000000001</v>
      </c>
      <c r="K61" s="35">
        <f>SUM(B61:J61)</f>
        <v>-2562813.5100000007</v>
      </c>
    </row>
    <row r="62" spans="1:11" ht="18.75" customHeight="1">
      <c r="A62" s="16" t="s">
        <v>77</v>
      </c>
      <c r="B62" s="35">
        <f aca="true" t="shared" si="17" ref="B62:J62">B63+B64+B65+B66+B67+B68</f>
        <v>-311825.68</v>
      </c>
      <c r="C62" s="35">
        <f t="shared" si="17"/>
        <v>-254628.12</v>
      </c>
      <c r="D62" s="35">
        <f t="shared" si="17"/>
        <v>-253208.27</v>
      </c>
      <c r="E62" s="35">
        <f t="shared" si="17"/>
        <v>-356822.13</v>
      </c>
      <c r="F62" s="35">
        <f t="shared" si="17"/>
        <v>-315751.5</v>
      </c>
      <c r="G62" s="35">
        <f t="shared" si="17"/>
        <v>-345743.04</v>
      </c>
      <c r="H62" s="35">
        <f t="shared" si="17"/>
        <v>-200537</v>
      </c>
      <c r="I62" s="35">
        <f t="shared" si="17"/>
        <v>-39511.5</v>
      </c>
      <c r="J62" s="35">
        <f t="shared" si="17"/>
        <v>-75110</v>
      </c>
      <c r="K62" s="35">
        <f aca="true" t="shared" si="18" ref="K62:K98">SUM(B62:J62)</f>
        <v>-2153137.24</v>
      </c>
    </row>
    <row r="63" spans="1:11" ht="18.75" customHeight="1">
      <c r="A63" s="12" t="s">
        <v>78</v>
      </c>
      <c r="B63" s="35">
        <f>-ROUND(B9*$D$3,2)</f>
        <v>-171290</v>
      </c>
      <c r="C63" s="35">
        <f aca="true" t="shared" si="19" ref="C63:J63">-ROUND(C9*$D$3,2)</f>
        <v>-244954.5</v>
      </c>
      <c r="D63" s="35">
        <f t="shared" si="19"/>
        <v>-215355</v>
      </c>
      <c r="E63" s="35">
        <f t="shared" si="19"/>
        <v>-166733</v>
      </c>
      <c r="F63" s="35">
        <f t="shared" si="19"/>
        <v>-192062.5</v>
      </c>
      <c r="G63" s="35">
        <f t="shared" si="19"/>
        <v>-247002</v>
      </c>
      <c r="H63" s="35">
        <f t="shared" si="19"/>
        <v>-200487</v>
      </c>
      <c r="I63" s="35">
        <f t="shared" si="19"/>
        <v>-39511.5</v>
      </c>
      <c r="J63" s="35">
        <f t="shared" si="19"/>
        <v>-75110</v>
      </c>
      <c r="K63" s="35">
        <f t="shared" si="18"/>
        <v>-1552505.5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-1305.5</v>
      </c>
      <c r="C65" s="35">
        <v>-360.5</v>
      </c>
      <c r="D65" s="35">
        <v>-378</v>
      </c>
      <c r="E65" s="35">
        <v>-1610</v>
      </c>
      <c r="F65" s="35">
        <v>-672</v>
      </c>
      <c r="G65" s="35">
        <v>-451.5</v>
      </c>
      <c r="H65" s="19">
        <v>0</v>
      </c>
      <c r="I65" s="19">
        <v>0</v>
      </c>
      <c r="J65" s="19">
        <v>0</v>
      </c>
      <c r="K65" s="35">
        <f t="shared" si="18"/>
        <v>-4777.5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47">
        <v>-139230.18</v>
      </c>
      <c r="C67" s="47">
        <v>-9313.12</v>
      </c>
      <c r="D67" s="47">
        <v>-37475.27</v>
      </c>
      <c r="E67" s="47">
        <v>-188389.13</v>
      </c>
      <c r="F67" s="47">
        <v>-123017</v>
      </c>
      <c r="G67" s="47">
        <v>-98289.54</v>
      </c>
      <c r="H67" s="19">
        <v>-50</v>
      </c>
      <c r="I67" s="19">
        <v>0</v>
      </c>
      <c r="J67" s="19">
        <v>0</v>
      </c>
      <c r="K67" s="35">
        <f t="shared" si="18"/>
        <v>-595764.24</v>
      </c>
    </row>
    <row r="68" spans="1:11" ht="18.75" customHeight="1">
      <c r="A68" s="12" t="s">
        <v>56</v>
      </c>
      <c r="B68" s="19">
        <v>0</v>
      </c>
      <c r="C68" s="19">
        <v>0</v>
      </c>
      <c r="D68" s="47">
        <v>0</v>
      </c>
      <c r="E68" s="47">
        <v>-90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-90</v>
      </c>
    </row>
    <row r="69" spans="1:11" ht="18.75" customHeight="1">
      <c r="A69" s="12" t="s">
        <v>82</v>
      </c>
      <c r="B69" s="35">
        <f>SUM(B70:B96)</f>
        <v>-32750.86</v>
      </c>
      <c r="C69" s="35">
        <f aca="true" t="shared" si="20" ref="C69:J69">SUM(C70:C96)</f>
        <v>-29800.91</v>
      </c>
      <c r="D69" s="35">
        <f t="shared" si="20"/>
        <v>-64398.9</v>
      </c>
      <c r="E69" s="35">
        <f t="shared" si="20"/>
        <v>-43222.02</v>
      </c>
      <c r="F69" s="35">
        <f t="shared" si="20"/>
        <v>-37866.81</v>
      </c>
      <c r="G69" s="35">
        <f t="shared" si="20"/>
        <v>-66426.14</v>
      </c>
      <c r="H69" s="35">
        <f t="shared" si="20"/>
        <v>-38501.47</v>
      </c>
      <c r="I69" s="35">
        <f t="shared" si="20"/>
        <v>-68753.87</v>
      </c>
      <c r="J69" s="35">
        <f t="shared" si="20"/>
        <v>-27955.29</v>
      </c>
      <c r="K69" s="35">
        <f t="shared" si="18"/>
        <v>-409676.26999999996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35">
        <v>-18641.8</v>
      </c>
      <c r="C76" s="35">
        <v>-9205</v>
      </c>
      <c r="D76" s="35">
        <v>-43957.44</v>
      </c>
      <c r="E76" s="35">
        <v>-16538.87</v>
      </c>
      <c r="F76" s="35">
        <v>-18827.18</v>
      </c>
      <c r="G76" s="35">
        <v>-37981.29</v>
      </c>
      <c r="H76" s="35">
        <v>-24579</v>
      </c>
      <c r="I76" s="35">
        <v>-9041.08</v>
      </c>
      <c r="J76" s="35">
        <v>-720</v>
      </c>
      <c r="K76" s="35">
        <f t="shared" si="18"/>
        <v>-179491.66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-13105.15</v>
      </c>
      <c r="F93" s="19">
        <v>0</v>
      </c>
      <c r="G93" s="19">
        <v>0</v>
      </c>
      <c r="H93" s="19">
        <v>0</v>
      </c>
      <c r="I93" s="48">
        <v>-7697.72</v>
      </c>
      <c r="J93" s="48">
        <v>-17145.09</v>
      </c>
      <c r="K93" s="48">
        <f t="shared" si="18"/>
        <v>-37947.96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1291471.87</v>
      </c>
      <c r="C101" s="24">
        <f t="shared" si="21"/>
        <v>2100564.2100000004</v>
      </c>
      <c r="D101" s="24">
        <f t="shared" si="21"/>
        <v>2494317.9099999997</v>
      </c>
      <c r="E101" s="24">
        <f t="shared" si="21"/>
        <v>1178889.5</v>
      </c>
      <c r="F101" s="24">
        <f t="shared" si="21"/>
        <v>1758030.24</v>
      </c>
      <c r="G101" s="24">
        <f t="shared" si="21"/>
        <v>2626703.31</v>
      </c>
      <c r="H101" s="24">
        <f t="shared" si="21"/>
        <v>1306132.6500000001</v>
      </c>
      <c r="I101" s="24">
        <f>+I102+I103</f>
        <v>502664.44999999995</v>
      </c>
      <c r="J101" s="24">
        <f>+J102+J103</f>
        <v>854760.68</v>
      </c>
      <c r="K101" s="48">
        <f>SUM(B101:J101)</f>
        <v>14113534.82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1274355.51</v>
      </c>
      <c r="C102" s="24">
        <f t="shared" si="22"/>
        <v>2078952.0300000005</v>
      </c>
      <c r="D102" s="24">
        <f t="shared" si="22"/>
        <v>2469487.55</v>
      </c>
      <c r="E102" s="24">
        <f t="shared" si="22"/>
        <v>1158348.63</v>
      </c>
      <c r="F102" s="24">
        <f t="shared" si="22"/>
        <v>1736384.55</v>
      </c>
      <c r="G102" s="24">
        <f t="shared" si="22"/>
        <v>2599256.9</v>
      </c>
      <c r="H102" s="24">
        <f t="shared" si="22"/>
        <v>1287738.1900000002</v>
      </c>
      <c r="I102" s="24">
        <f t="shared" si="22"/>
        <v>502664.44999999995</v>
      </c>
      <c r="J102" s="24">
        <f t="shared" si="22"/>
        <v>841872.18</v>
      </c>
      <c r="K102" s="48">
        <f>SUM(B102:J102)</f>
        <v>13949059.989999998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17116.36</v>
      </c>
      <c r="C103" s="24">
        <f t="shared" si="23"/>
        <v>21612.18</v>
      </c>
      <c r="D103" s="24">
        <f t="shared" si="23"/>
        <v>24830.36</v>
      </c>
      <c r="E103" s="24">
        <f t="shared" si="23"/>
        <v>20540.87</v>
      </c>
      <c r="F103" s="24">
        <f t="shared" si="23"/>
        <v>21645.69</v>
      </c>
      <c r="G103" s="24">
        <f t="shared" si="23"/>
        <v>27446.41</v>
      </c>
      <c r="H103" s="24">
        <f t="shared" si="23"/>
        <v>18394.46</v>
      </c>
      <c r="I103" s="19">
        <f t="shared" si="23"/>
        <v>0</v>
      </c>
      <c r="J103" s="24">
        <f t="shared" si="23"/>
        <v>12888.5</v>
      </c>
      <c r="K103" s="48">
        <f>SUM(B103:J103)</f>
        <v>164474.83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14113534.83</v>
      </c>
      <c r="L109" s="54"/>
    </row>
    <row r="110" spans="1:11" ht="18.75" customHeight="1">
      <c r="A110" s="26" t="s">
        <v>73</v>
      </c>
      <c r="B110" s="27">
        <v>165270.75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165270.75</v>
      </c>
    </row>
    <row r="111" spans="1:11" ht="18.75" customHeight="1">
      <c r="A111" s="26" t="s">
        <v>74</v>
      </c>
      <c r="B111" s="27">
        <v>1126201.12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1126201.12</v>
      </c>
    </row>
    <row r="112" spans="1:11" ht="18.75" customHeight="1">
      <c r="A112" s="26" t="s">
        <v>75</v>
      </c>
      <c r="B112" s="40">
        <v>0</v>
      </c>
      <c r="C112" s="27">
        <f>+C101</f>
        <v>2100564.2100000004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2100564.2100000004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2494317.9099999997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2494317.9099999997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1178889.5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1178889.5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334552.88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334552.88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623336.71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623336.71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88570.26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88570.26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711570.38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711570.38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791557.09</v>
      </c>
      <c r="H119" s="40">
        <v>0</v>
      </c>
      <c r="I119" s="40">
        <v>0</v>
      </c>
      <c r="J119" s="40">
        <v>0</v>
      </c>
      <c r="K119" s="41">
        <f t="shared" si="24"/>
        <v>791557.09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60435.34</v>
      </c>
      <c r="H120" s="40">
        <v>0</v>
      </c>
      <c r="I120" s="40">
        <v>0</v>
      </c>
      <c r="J120" s="40">
        <v>0</v>
      </c>
      <c r="K120" s="41">
        <f t="shared" si="24"/>
        <v>60435.34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38105.22</v>
      </c>
      <c r="H121" s="40">
        <v>0</v>
      </c>
      <c r="I121" s="40">
        <v>0</v>
      </c>
      <c r="J121" s="40">
        <v>0</v>
      </c>
      <c r="K121" s="41">
        <f t="shared" si="24"/>
        <v>38105.22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379787.6</v>
      </c>
      <c r="H122" s="40">
        <v>0</v>
      </c>
      <c r="I122" s="40">
        <v>0</v>
      </c>
      <c r="J122" s="40">
        <v>0</v>
      </c>
      <c r="K122" s="41">
        <f t="shared" si="24"/>
        <v>379787.6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1356818.07</v>
      </c>
      <c r="H123" s="40">
        <v>0</v>
      </c>
      <c r="I123" s="40">
        <v>0</v>
      </c>
      <c r="J123" s="40">
        <v>0</v>
      </c>
      <c r="K123" s="41">
        <f t="shared" si="24"/>
        <v>1356818.07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464824.98</v>
      </c>
      <c r="I124" s="40">
        <v>0</v>
      </c>
      <c r="J124" s="40">
        <v>0</v>
      </c>
      <c r="K124" s="41">
        <f t="shared" si="24"/>
        <v>464824.98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841307.67</v>
      </c>
      <c r="I125" s="40">
        <v>0</v>
      </c>
      <c r="J125" s="40">
        <v>0</v>
      </c>
      <c r="K125" s="41">
        <f t="shared" si="24"/>
        <v>841307.67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502664.45</v>
      </c>
      <c r="J126" s="40">
        <v>0</v>
      </c>
      <c r="K126" s="41">
        <f t="shared" si="24"/>
        <v>502664.45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854760.69</v>
      </c>
      <c r="K127" s="44">
        <f t="shared" si="24"/>
        <v>854760.69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-0.009999999892897904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2015-12-11T17:19:51Z</dcterms:modified>
  <cp:category/>
  <cp:version/>
  <cp:contentType/>
  <cp:contentStatus/>
</cp:coreProperties>
</file>