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<sst xmlns="http://schemas.openxmlformats.org/spreadsheetml/2006/main" count="131" uniqueCount="131">
  <si>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</si>
  <si>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</si>
  <si>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</si>
  <si>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</si>
  <si>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</si>
  <si>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</si>
  <si>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</si>
  <si>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</si>
  <si>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</si>
  <si>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</si>
  <si>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</si>
  <si>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</si>
  <si>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</si>
  <si>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</si>
  <si>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</si>
  <si>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</si>
  <si>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</si>
  <si>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</si>
  <si>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</si>
  <si>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</si>
  <si>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</si>
  <si>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</si>
  <si>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</si>
  <si>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</si>
  <si>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</si>
  <si>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</si>
  <si>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</si>
  <si>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</si>
  <si>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</si>
  <si>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</si>
  <si>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</si>
  <si>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</si>
  <si>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</si>
  <si>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</si>
  <si>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</si>
  <si>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</si>
  <si>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</si>
  <si>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</si>
  <si>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</si>
  <si>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</si>
  <si>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</si>
  <si>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</si>
  <si>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</si>
  <si>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</si>
  <si>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</si>
  <si>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</si>
  <si>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</si>
  <si>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</si>
  <si>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</si>
  <si>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</si>
  <si>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</si>
  <si>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</si>
  <si>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</si>
  <si>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</si>
  <si>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</si>
  <si>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</si>
  <si>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</si>
  <si>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</si>
  <si>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</si>
  <si>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</si>
  <si>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</si>
  <si>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</si>
  <si>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</si>
  <si>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</si>
  <si>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</si>
  <si>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</si>
  <si>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</si>
  <si>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</si>
  <si>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</si>
  <si>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</si>
  <si>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</si>
  <si>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</si>
  <si>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</si>
  <si>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</si>
  <si>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</si>
  <si>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</si>
  <si>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</si>
  <si>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</si>
  <si>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</si>
  <si>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</si>
  <si>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</si>
  <si>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</si>
  <si>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</si>
  <si>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</si>
  <si>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</si>
  <si>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</si>
  <si>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</si>
  <si>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</si>
  <si>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</si>
  <si>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</si>
  <si>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</si>
  <si>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</si>
  <si>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</si>
  <si>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</si>
  <si>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</si>
  <si>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</si>
  <si>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</si>
  <si>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</si>
  <si>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</si>
  <si>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</si>
  <si>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</si>
  <si>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</si>
  <si>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</si>
  <si>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</si>
  <si>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</si>
  <si>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</si>
  <si>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</si>
  <si>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</si>
  <si>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</si>
  <si>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</si>
  <si>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</si>
  <si>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</si>
  <si>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</si>
  <si>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</si>
  <si>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</si>
  <si>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</si>
  <si>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</si>
  <si>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</si>
  <si>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</si>
  <si>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</si>
  <si>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</si>
  <si>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</si>
  <si>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</si>
  <si>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</si>
  <si>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</si>
  <si>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</si>
  <si>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</si>
  <si>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</si>
  <si>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</si>
  <si>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</si>
  <si>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01/12/15 - VENCIMENTO 08/12/15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</si>
</sst>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639386</v>
      </c>
      <c r="C7" s="9">
        <f t="shared" si="0"/>
        <v>813974</v>
      </c>
      <c r="D7" s="9">
        <f t="shared" si="0"/>
        <v>848413</v>
      </c>
      <c r="E7" s="9">
        <f t="shared" si="0"/>
        <v>563685</v>
      </c>
      <c r="F7" s="9">
        <f t="shared" si="0"/>
        <v>766459</v>
      </c>
      <c r="G7" s="9">
        <f t="shared" si="0"/>
        <v>1273930</v>
      </c>
      <c r="H7" s="9">
        <f t="shared" si="0"/>
        <v>583876</v>
      </c>
      <c r="I7" s="9">
        <f t="shared" si="0"/>
        <v>131867</v>
      </c>
      <c r="J7" s="9">
        <f t="shared" si="0"/>
        <v>333850</v>
      </c>
      <c r="K7" s="9">
        <f t="shared" si="0"/>
        <v>5955440</v>
      </c>
      <c r="L7" s="52"/>
    </row>
    <row r="8" spans="1:11" ht="17.25" customHeight="1">
      <c r="A8" s="10" t="s">
        <v>101</v>
      </c>
      <c r="B8" s="11">
        <f>B9+B12+B16</f>
        <v>392565</v>
      </c>
      <c r="C8" s="11">
        <f aca="true" t="shared" si="1" ref="C8:J8">C9+C12+C16</f>
        <v>511940</v>
      </c>
      <c r="D8" s="11">
        <f t="shared" si="1"/>
        <v>504355</v>
      </c>
      <c r="E8" s="11">
        <f t="shared" si="1"/>
        <v>349351</v>
      </c>
      <c r="F8" s="11">
        <f t="shared" si="1"/>
        <v>455621</v>
      </c>
      <c r="G8" s="11">
        <f t="shared" si="1"/>
        <v>746180</v>
      </c>
      <c r="H8" s="11">
        <f t="shared" si="1"/>
        <v>373468</v>
      </c>
      <c r="I8" s="11">
        <f t="shared" si="1"/>
        <v>74712</v>
      </c>
      <c r="J8" s="11">
        <f t="shared" si="1"/>
        <v>198597</v>
      </c>
      <c r="K8" s="11">
        <f>SUM(B8:J8)</f>
        <v>3606789</v>
      </c>
    </row>
    <row r="9" spans="1:11" ht="17.25" customHeight="1">
      <c r="A9" s="15" t="s">
        <v>17</v>
      </c>
      <c r="B9" s="13">
        <f>+B10+B11</f>
        <v>49970</v>
      </c>
      <c r="C9" s="13">
        <f aca="true" t="shared" si="2" ref="C9:J9">+C10+C11</f>
        <v>70513</v>
      </c>
      <c r="D9" s="13">
        <f t="shared" si="2"/>
        <v>62092</v>
      </c>
      <c r="E9" s="13">
        <f t="shared" si="2"/>
        <v>49209</v>
      </c>
      <c r="F9" s="13">
        <f t="shared" si="2"/>
        <v>54877</v>
      </c>
      <c r="G9" s="13">
        <f t="shared" si="2"/>
        <v>74006</v>
      </c>
      <c r="H9" s="13">
        <f t="shared" si="2"/>
        <v>59802</v>
      </c>
      <c r="I9" s="13">
        <f t="shared" si="2"/>
        <v>11508</v>
      </c>
      <c r="J9" s="13">
        <f t="shared" si="2"/>
        <v>21526</v>
      </c>
      <c r="K9" s="11">
        <f>SUM(B9:J9)</f>
        <v>453503</v>
      </c>
    </row>
    <row r="10" spans="1:11" ht="17.25" customHeight="1">
      <c r="A10" s="29" t="s">
        <v>18</v>
      </c>
      <c r="B10" s="13">
        <v>49970</v>
      </c>
      <c r="C10" s="13">
        <v>70513</v>
      </c>
      <c r="D10" s="13">
        <v>62092</v>
      </c>
      <c r="E10" s="13">
        <v>49209</v>
      </c>
      <c r="F10" s="13">
        <v>54877</v>
      </c>
      <c r="G10" s="13">
        <v>74006</v>
      </c>
      <c r="H10" s="13">
        <v>59802</v>
      </c>
      <c r="I10" s="13">
        <v>11508</v>
      </c>
      <c r="J10" s="13">
        <v>21526</v>
      </c>
      <c r="K10" s="11">
        <f>SUM(B10:J10)</f>
        <v>453503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255854</v>
      </c>
      <c r="C12" s="17">
        <f t="shared" si="3"/>
        <v>331686</v>
      </c>
      <c r="D12" s="17">
        <f t="shared" si="3"/>
        <v>333444</v>
      </c>
      <c r="E12" s="17">
        <f t="shared" si="3"/>
        <v>230803</v>
      </c>
      <c r="F12" s="17">
        <f t="shared" si="3"/>
        <v>301280</v>
      </c>
      <c r="G12" s="17">
        <f t="shared" si="3"/>
        <v>515759</v>
      </c>
      <c r="H12" s="17">
        <f t="shared" si="3"/>
        <v>246732</v>
      </c>
      <c r="I12" s="17">
        <f t="shared" si="3"/>
        <v>47189</v>
      </c>
      <c r="J12" s="17">
        <f t="shared" si="3"/>
        <v>129752</v>
      </c>
      <c r="K12" s="11">
        <f aca="true" t="shared" si="4" ref="K12:K27">SUM(B12:J12)</f>
        <v>2392499</v>
      </c>
    </row>
    <row r="13" spans="1:13" ht="17.25" customHeight="1">
      <c r="A13" s="14" t="s">
        <v>20</v>
      </c>
      <c r="B13" s="13">
        <v>121351</v>
      </c>
      <c r="C13" s="13">
        <v>167810</v>
      </c>
      <c r="D13" s="13">
        <v>174463</v>
      </c>
      <c r="E13" s="13">
        <v>116583</v>
      </c>
      <c r="F13" s="13">
        <v>151981</v>
      </c>
      <c r="G13" s="13">
        <v>244319</v>
      </c>
      <c r="H13" s="13">
        <v>114311</v>
      </c>
      <c r="I13" s="13">
        <v>26043</v>
      </c>
      <c r="J13" s="13">
        <v>68277</v>
      </c>
      <c r="K13" s="11">
        <f t="shared" si="4"/>
        <v>1185138</v>
      </c>
      <c r="L13" s="52"/>
      <c r="M13" s="53"/>
    </row>
    <row r="14" spans="1:12" ht="17.25" customHeight="1">
      <c r="A14" s="14" t="s">
        <v>21</v>
      </c>
      <c r="B14" s="13">
        <v>122138</v>
      </c>
      <c r="C14" s="13">
        <v>145931</v>
      </c>
      <c r="D14" s="13">
        <v>144063</v>
      </c>
      <c r="E14" s="13">
        <v>102853</v>
      </c>
      <c r="F14" s="13">
        <v>136500</v>
      </c>
      <c r="G14" s="13">
        <v>251549</v>
      </c>
      <c r="H14" s="13">
        <v>115837</v>
      </c>
      <c r="I14" s="13">
        <v>18158</v>
      </c>
      <c r="J14" s="13">
        <v>56657</v>
      </c>
      <c r="K14" s="11">
        <f t="shared" si="4"/>
        <v>1093686</v>
      </c>
      <c r="L14" s="52"/>
    </row>
    <row r="15" spans="1:11" ht="17.25" customHeight="1">
      <c r="A15" s="14" t="s">
        <v>22</v>
      </c>
      <c r="B15" s="13">
        <v>12365</v>
      </c>
      <c r="C15" s="13">
        <v>17945</v>
      </c>
      <c r="D15" s="13">
        <v>14918</v>
      </c>
      <c r="E15" s="13">
        <v>11367</v>
      </c>
      <c r="F15" s="13">
        <v>12799</v>
      </c>
      <c r="G15" s="13">
        <v>19891</v>
      </c>
      <c r="H15" s="13">
        <v>16584</v>
      </c>
      <c r="I15" s="13">
        <v>2988</v>
      </c>
      <c r="J15" s="13">
        <v>4818</v>
      </c>
      <c r="K15" s="11">
        <f t="shared" si="4"/>
        <v>113675</v>
      </c>
    </row>
    <row r="16" spans="1:11" ht="17.25" customHeight="1">
      <c r="A16" s="15" t="s">
        <v>97</v>
      </c>
      <c r="B16" s="13">
        <f>B17+B18+B19</f>
        <v>86741</v>
      </c>
      <c r="C16" s="13">
        <f aca="true" t="shared" si="5" ref="C16:J16">C17+C18+C19</f>
        <v>109741</v>
      </c>
      <c r="D16" s="13">
        <f t="shared" si="5"/>
        <v>108819</v>
      </c>
      <c r="E16" s="13">
        <f t="shared" si="5"/>
        <v>69339</v>
      </c>
      <c r="F16" s="13">
        <f t="shared" si="5"/>
        <v>99464</v>
      </c>
      <c r="G16" s="13">
        <f t="shared" si="5"/>
        <v>156415</v>
      </c>
      <c r="H16" s="13">
        <f t="shared" si="5"/>
        <v>66934</v>
      </c>
      <c r="I16" s="13">
        <f t="shared" si="5"/>
        <v>16015</v>
      </c>
      <c r="J16" s="13">
        <f t="shared" si="5"/>
        <v>47319</v>
      </c>
      <c r="K16" s="11">
        <f t="shared" si="4"/>
        <v>760787</v>
      </c>
    </row>
    <row r="17" spans="1:11" ht="17.25" customHeight="1">
      <c r="A17" s="14" t="s">
        <v>98</v>
      </c>
      <c r="B17" s="13">
        <v>12962</v>
      </c>
      <c r="C17" s="13">
        <v>17181</v>
      </c>
      <c r="D17" s="13">
        <v>16170</v>
      </c>
      <c r="E17" s="13">
        <v>11204</v>
      </c>
      <c r="F17" s="13">
        <v>16729</v>
      </c>
      <c r="G17" s="13">
        <v>28265</v>
      </c>
      <c r="H17" s="13">
        <v>12599</v>
      </c>
      <c r="I17" s="13">
        <v>2762</v>
      </c>
      <c r="J17" s="13">
        <v>6169</v>
      </c>
      <c r="K17" s="11">
        <f t="shared" si="4"/>
        <v>124041</v>
      </c>
    </row>
    <row r="18" spans="1:11" ht="17.25" customHeight="1">
      <c r="A18" s="14" t="s">
        <v>99</v>
      </c>
      <c r="B18" s="13">
        <v>4685</v>
      </c>
      <c r="C18" s="13">
        <v>4702</v>
      </c>
      <c r="D18" s="13">
        <v>6680</v>
      </c>
      <c r="E18" s="13">
        <v>4222</v>
      </c>
      <c r="F18" s="13">
        <v>6892</v>
      </c>
      <c r="G18" s="13">
        <v>12638</v>
      </c>
      <c r="H18" s="13">
        <v>3440</v>
      </c>
      <c r="I18" s="13">
        <v>762</v>
      </c>
      <c r="J18" s="13">
        <v>2965</v>
      </c>
      <c r="K18" s="11">
        <f t="shared" si="4"/>
        <v>46986</v>
      </c>
    </row>
    <row r="19" spans="1:11" ht="17.25" customHeight="1">
      <c r="A19" s="14" t="s">
        <v>100</v>
      </c>
      <c r="B19" s="13">
        <v>69094</v>
      </c>
      <c r="C19" s="13">
        <v>87858</v>
      </c>
      <c r="D19" s="13">
        <v>85969</v>
      </c>
      <c r="E19" s="13">
        <v>53913</v>
      </c>
      <c r="F19" s="13">
        <v>75843</v>
      </c>
      <c r="G19" s="13">
        <v>115512</v>
      </c>
      <c r="H19" s="13">
        <v>50895</v>
      </c>
      <c r="I19" s="13">
        <v>12491</v>
      </c>
      <c r="J19" s="13">
        <v>38185</v>
      </c>
      <c r="K19" s="11">
        <f t="shared" si="4"/>
        <v>589760</v>
      </c>
    </row>
    <row r="20" spans="1:11" ht="17.25" customHeight="1">
      <c r="A20" s="16" t="s">
        <v>23</v>
      </c>
      <c r="B20" s="11">
        <f>+B21+B22+B23</f>
        <v>184349</v>
      </c>
      <c r="C20" s="11">
        <f aca="true" t="shared" si="6" ref="C20:J20">+C21+C22+C23</f>
        <v>206447</v>
      </c>
      <c r="D20" s="11">
        <f t="shared" si="6"/>
        <v>234287</v>
      </c>
      <c r="E20" s="11">
        <f t="shared" si="6"/>
        <v>147627</v>
      </c>
      <c r="F20" s="11">
        <f t="shared" si="6"/>
        <v>230978</v>
      </c>
      <c r="G20" s="11">
        <f t="shared" si="6"/>
        <v>428514</v>
      </c>
      <c r="H20" s="11">
        <f t="shared" si="6"/>
        <v>152796</v>
      </c>
      <c r="I20" s="11">
        <f t="shared" si="6"/>
        <v>36922</v>
      </c>
      <c r="J20" s="11">
        <f t="shared" si="6"/>
        <v>87538</v>
      </c>
      <c r="K20" s="11">
        <f t="shared" si="4"/>
        <v>1709458</v>
      </c>
    </row>
    <row r="21" spans="1:12" ht="17.25" customHeight="1">
      <c r="A21" s="12" t="s">
        <v>24</v>
      </c>
      <c r="B21" s="13">
        <v>98384</v>
      </c>
      <c r="C21" s="13">
        <v>120100</v>
      </c>
      <c r="D21" s="13">
        <v>137587</v>
      </c>
      <c r="E21" s="13">
        <v>85000</v>
      </c>
      <c r="F21" s="13">
        <v>131695</v>
      </c>
      <c r="G21" s="13">
        <v>225853</v>
      </c>
      <c r="H21" s="13">
        <v>85393</v>
      </c>
      <c r="I21" s="13">
        <v>22845</v>
      </c>
      <c r="J21" s="13">
        <v>50640</v>
      </c>
      <c r="K21" s="11">
        <f t="shared" si="4"/>
        <v>957497</v>
      </c>
      <c r="L21" s="52"/>
    </row>
    <row r="22" spans="1:12" ht="17.25" customHeight="1">
      <c r="A22" s="12" t="s">
        <v>25</v>
      </c>
      <c r="B22" s="13">
        <v>79670</v>
      </c>
      <c r="C22" s="13">
        <v>78746</v>
      </c>
      <c r="D22" s="13">
        <v>89065</v>
      </c>
      <c r="E22" s="13">
        <v>57849</v>
      </c>
      <c r="F22" s="13">
        <v>92818</v>
      </c>
      <c r="G22" s="13">
        <v>191504</v>
      </c>
      <c r="H22" s="13">
        <v>60929</v>
      </c>
      <c r="I22" s="13">
        <v>12704</v>
      </c>
      <c r="J22" s="13">
        <v>34496</v>
      </c>
      <c r="K22" s="11">
        <f t="shared" si="4"/>
        <v>697781</v>
      </c>
      <c r="L22" s="52"/>
    </row>
    <row r="23" spans="1:11" ht="17.25" customHeight="1">
      <c r="A23" s="12" t="s">
        <v>26</v>
      </c>
      <c r="B23" s="13">
        <v>6295</v>
      </c>
      <c r="C23" s="13">
        <v>7601</v>
      </c>
      <c r="D23" s="13">
        <v>7635</v>
      </c>
      <c r="E23" s="13">
        <v>4778</v>
      </c>
      <c r="F23" s="13">
        <v>6465</v>
      </c>
      <c r="G23" s="13">
        <v>11157</v>
      </c>
      <c r="H23" s="13">
        <v>6474</v>
      </c>
      <c r="I23" s="13">
        <v>1373</v>
      </c>
      <c r="J23" s="13">
        <v>2402</v>
      </c>
      <c r="K23" s="11">
        <f t="shared" si="4"/>
        <v>54180</v>
      </c>
    </row>
    <row r="24" spans="1:11" ht="17.25" customHeight="1">
      <c r="A24" s="16" t="s">
        <v>27</v>
      </c>
      <c r="B24" s="13">
        <v>62472</v>
      </c>
      <c r="C24" s="13">
        <v>95587</v>
      </c>
      <c r="D24" s="13">
        <v>109771</v>
      </c>
      <c r="E24" s="13">
        <v>66707</v>
      </c>
      <c r="F24" s="13">
        <v>79860</v>
      </c>
      <c r="G24" s="13">
        <v>99236</v>
      </c>
      <c r="H24" s="13">
        <v>49810</v>
      </c>
      <c r="I24" s="13">
        <v>20233</v>
      </c>
      <c r="J24" s="13">
        <v>47715</v>
      </c>
      <c r="K24" s="11">
        <f t="shared" si="4"/>
        <v>631391</v>
      </c>
    </row>
    <row r="25" spans="1:12" ht="17.25" customHeight="1">
      <c r="A25" s="12" t="s">
        <v>28</v>
      </c>
      <c r="B25" s="13">
        <v>39982</v>
      </c>
      <c r="C25" s="13">
        <v>61176</v>
      </c>
      <c r="D25" s="13">
        <v>70253</v>
      </c>
      <c r="E25" s="13">
        <v>42692</v>
      </c>
      <c r="F25" s="13">
        <v>51110</v>
      </c>
      <c r="G25" s="13">
        <v>63511</v>
      </c>
      <c r="H25" s="13">
        <v>31878</v>
      </c>
      <c r="I25" s="13">
        <v>12949</v>
      </c>
      <c r="J25" s="13">
        <v>30538</v>
      </c>
      <c r="K25" s="11">
        <f t="shared" si="4"/>
        <v>404089</v>
      </c>
      <c r="L25" s="52"/>
    </row>
    <row r="26" spans="1:12" ht="17.25" customHeight="1">
      <c r="A26" s="12" t="s">
        <v>29</v>
      </c>
      <c r="B26" s="13">
        <v>22490</v>
      </c>
      <c r="C26" s="13">
        <v>34411</v>
      </c>
      <c r="D26" s="13">
        <v>39518</v>
      </c>
      <c r="E26" s="13">
        <v>24015</v>
      </c>
      <c r="F26" s="13">
        <v>28750</v>
      </c>
      <c r="G26" s="13">
        <v>35725</v>
      </c>
      <c r="H26" s="13">
        <v>17932</v>
      </c>
      <c r="I26" s="13">
        <v>7284</v>
      </c>
      <c r="J26" s="13">
        <v>17177</v>
      </c>
      <c r="K26" s="11">
        <f t="shared" si="4"/>
        <v>227302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7802</v>
      </c>
      <c r="I27" s="11">
        <v>0</v>
      </c>
      <c r="J27" s="11">
        <v>0</v>
      </c>
      <c r="K27" s="11">
        <f t="shared" si="4"/>
        <v>7802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8643.61</v>
      </c>
      <c r="I35" s="19">
        <v>0</v>
      </c>
      <c r="J35" s="19">
        <v>0</v>
      </c>
      <c r="K35" s="23">
        <f>SUM(B35:J35)</f>
        <v>8643.61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1666667.91</v>
      </c>
      <c r="C47" s="22">
        <f aca="true" t="shared" si="11" ref="C47:H47">+C48+C57</f>
        <v>2417150.4000000004</v>
      </c>
      <c r="D47" s="22">
        <f t="shared" si="11"/>
        <v>2835958.97</v>
      </c>
      <c r="E47" s="22">
        <f t="shared" si="11"/>
        <v>1608628.56</v>
      </c>
      <c r="F47" s="22">
        <f t="shared" si="11"/>
        <v>2118440.53</v>
      </c>
      <c r="G47" s="22">
        <f t="shared" si="11"/>
        <v>3025554.56</v>
      </c>
      <c r="H47" s="22">
        <f t="shared" si="11"/>
        <v>1602430.53</v>
      </c>
      <c r="I47" s="22">
        <f>+I48+I57</f>
        <v>631244.9299999999</v>
      </c>
      <c r="J47" s="22">
        <f>+J48+J57</f>
        <v>961904.14</v>
      </c>
      <c r="K47" s="22">
        <f>SUM(B47:J47)</f>
        <v>16867980.53</v>
      </c>
    </row>
    <row r="48" spans="1:11" ht="17.25" customHeight="1">
      <c r="A48" s="16" t="s">
        <v>115</v>
      </c>
      <c r="B48" s="23">
        <f>SUM(B49:B56)</f>
        <v>1649551.5499999998</v>
      </c>
      <c r="C48" s="23">
        <f aca="true" t="shared" si="12" ref="C48:J48">SUM(C49:C56)</f>
        <v>2395538.22</v>
      </c>
      <c r="D48" s="23">
        <f t="shared" si="12"/>
        <v>2811128.6100000003</v>
      </c>
      <c r="E48" s="23">
        <f t="shared" si="12"/>
        <v>1588087.69</v>
      </c>
      <c r="F48" s="23">
        <f t="shared" si="12"/>
        <v>2096794.8399999999</v>
      </c>
      <c r="G48" s="23">
        <f t="shared" si="12"/>
        <v>2998108.15</v>
      </c>
      <c r="H48" s="23">
        <f t="shared" si="12"/>
        <v>1584036.07</v>
      </c>
      <c r="I48" s="23">
        <f t="shared" si="12"/>
        <v>631244.9299999999</v>
      </c>
      <c r="J48" s="23">
        <f t="shared" si="12"/>
        <v>949015.64</v>
      </c>
      <c r="K48" s="23">
        <f aca="true" t="shared" si="13" ref="K48:K57">SUM(B48:J48)</f>
        <v>16703505.700000001</v>
      </c>
    </row>
    <row r="49" spans="1:11" ht="17.25" customHeight="1">
      <c r="A49" s="34" t="s">
        <v>46</v>
      </c>
      <c r="B49" s="23">
        <f aca="true" t="shared" si="14" ref="B49:H49">ROUND(B30*B7,2)</f>
        <v>1648528.92</v>
      </c>
      <c r="C49" s="23">
        <f t="shared" si="14"/>
        <v>2388443.91</v>
      </c>
      <c r="D49" s="23">
        <f t="shared" si="14"/>
        <v>2809010.6</v>
      </c>
      <c r="E49" s="23">
        <f t="shared" si="14"/>
        <v>1587224.22</v>
      </c>
      <c r="F49" s="23">
        <f t="shared" si="14"/>
        <v>2095115.68</v>
      </c>
      <c r="G49" s="23">
        <f t="shared" si="14"/>
        <v>2995646.4</v>
      </c>
      <c r="H49" s="23">
        <f t="shared" si="14"/>
        <v>1574363.25</v>
      </c>
      <c r="I49" s="23">
        <f>ROUND(I30*I7,2)</f>
        <v>630179.21</v>
      </c>
      <c r="J49" s="23">
        <f>ROUND(J30*J7,2)</f>
        <v>946798.6</v>
      </c>
      <c r="K49" s="23">
        <f t="shared" si="13"/>
        <v>16675310.790000001</v>
      </c>
    </row>
    <row r="50" spans="1:11" ht="17.25" customHeight="1">
      <c r="A50" s="34" t="s">
        <v>47</v>
      </c>
      <c r="B50" s="19">
        <v>0</v>
      </c>
      <c r="C50" s="23">
        <f>ROUND(C31*C7,2)</f>
        <v>5309.06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5309.06</v>
      </c>
    </row>
    <row r="51" spans="1:11" ht="17.25" customHeight="1">
      <c r="A51" s="68" t="s">
        <v>108</v>
      </c>
      <c r="B51" s="69">
        <f aca="true" t="shared" si="15" ref="B51:H51">ROUND(B32*B7,2)</f>
        <v>-3069.05</v>
      </c>
      <c r="C51" s="69">
        <f t="shared" si="15"/>
        <v>-3988.47</v>
      </c>
      <c r="D51" s="69">
        <f t="shared" si="15"/>
        <v>-4242.07</v>
      </c>
      <c r="E51" s="69">
        <f t="shared" si="15"/>
        <v>-2581.93</v>
      </c>
      <c r="F51" s="69">
        <f t="shared" si="15"/>
        <v>-3602.36</v>
      </c>
      <c r="G51" s="69">
        <f t="shared" si="15"/>
        <v>-4968.33</v>
      </c>
      <c r="H51" s="69">
        <f t="shared" si="15"/>
        <v>-2685.83</v>
      </c>
      <c r="I51" s="19">
        <v>0</v>
      </c>
      <c r="J51" s="19">
        <v>0</v>
      </c>
      <c r="K51" s="69">
        <f>SUM(B51:J51)</f>
        <v>-25138.04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8643.61</v>
      </c>
      <c r="I53" s="31">
        <f>+I35</f>
        <v>0</v>
      </c>
      <c r="J53" s="31">
        <f>+J35</f>
        <v>0</v>
      </c>
      <c r="K53" s="23">
        <f t="shared" si="13"/>
        <v>8643.61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-575006.8600000001</v>
      </c>
      <c r="C61" s="35">
        <f t="shared" si="16"/>
        <v>-277498.26</v>
      </c>
      <c r="D61" s="35">
        <f t="shared" si="16"/>
        <v>-328956.54000000004</v>
      </c>
      <c r="E61" s="35">
        <f t="shared" si="16"/>
        <v>-581947.5299999999</v>
      </c>
      <c r="F61" s="35">
        <f t="shared" si="16"/>
        <v>-539791.37</v>
      </c>
      <c r="G61" s="35">
        <f t="shared" si="16"/>
        <v>-527305.9299999999</v>
      </c>
      <c r="H61" s="35">
        <f t="shared" si="16"/>
        <v>-223229.47</v>
      </c>
      <c r="I61" s="35">
        <f t="shared" si="16"/>
        <v>-100246.76000000001</v>
      </c>
      <c r="J61" s="35">
        <f t="shared" si="16"/>
        <v>-102649.28</v>
      </c>
      <c r="K61" s="35">
        <f>SUM(B61:J61)</f>
        <v>-3256632.0000000005</v>
      </c>
    </row>
    <row r="62" spans="1:11" ht="18.75" customHeight="1">
      <c r="A62" s="16" t="s">
        <v>77</v>
      </c>
      <c r="B62" s="35">
        <f aca="true" t="shared" si="17" ref="B62:J62">B63+B64+B65+B66+B67+B68</f>
        <v>-560897.8</v>
      </c>
      <c r="C62" s="35">
        <f t="shared" si="17"/>
        <v>-256902.35</v>
      </c>
      <c r="D62" s="35">
        <f t="shared" si="17"/>
        <v>-308515.08</v>
      </c>
      <c r="E62" s="35">
        <f t="shared" si="17"/>
        <v>-555017.9099999999</v>
      </c>
      <c r="F62" s="35">
        <f t="shared" si="17"/>
        <v>-520751.74</v>
      </c>
      <c r="G62" s="35">
        <f t="shared" si="17"/>
        <v>-498861.07999999996</v>
      </c>
      <c r="H62" s="35">
        <f t="shared" si="17"/>
        <v>-209307</v>
      </c>
      <c r="I62" s="35">
        <f t="shared" si="17"/>
        <v>-40278</v>
      </c>
      <c r="J62" s="35">
        <f t="shared" si="17"/>
        <v>-75341</v>
      </c>
      <c r="K62" s="35">
        <f aca="true" t="shared" si="18" ref="K62:K98">SUM(B62:J62)</f>
        <v>-3025871.96</v>
      </c>
    </row>
    <row r="63" spans="1:11" ht="18.75" customHeight="1">
      <c r="A63" s="12" t="s">
        <v>78</v>
      </c>
      <c r="B63" s="35">
        <f>-ROUND(B9*$D$3,2)</f>
        <v>-174895</v>
      </c>
      <c r="C63" s="35">
        <f aca="true" t="shared" si="19" ref="C63:J63">-ROUND(C9*$D$3,2)</f>
        <v>-246795.5</v>
      </c>
      <c r="D63" s="35">
        <f t="shared" si="19"/>
        <v>-217322</v>
      </c>
      <c r="E63" s="35">
        <f t="shared" si="19"/>
        <v>-172231.5</v>
      </c>
      <c r="F63" s="35">
        <f t="shared" si="19"/>
        <v>-192069.5</v>
      </c>
      <c r="G63" s="35">
        <f t="shared" si="19"/>
        <v>-259021</v>
      </c>
      <c r="H63" s="35">
        <f t="shared" si="19"/>
        <v>-209307</v>
      </c>
      <c r="I63" s="35">
        <f t="shared" si="19"/>
        <v>-40278</v>
      </c>
      <c r="J63" s="35">
        <f t="shared" si="19"/>
        <v>-75341</v>
      </c>
      <c r="K63" s="35">
        <f t="shared" si="18"/>
        <v>-1587260.5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-2933</v>
      </c>
      <c r="C65" s="35">
        <v>-241.5</v>
      </c>
      <c r="D65" s="35">
        <v>-696.5</v>
      </c>
      <c r="E65" s="35">
        <v>-2782.5</v>
      </c>
      <c r="F65" s="35">
        <v>-1890</v>
      </c>
      <c r="G65" s="35">
        <v>-1113</v>
      </c>
      <c r="H65" s="19">
        <v>0</v>
      </c>
      <c r="I65" s="19">
        <v>0</v>
      </c>
      <c r="J65" s="19">
        <v>0</v>
      </c>
      <c r="K65" s="35">
        <f t="shared" si="18"/>
        <v>-9656.5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55</v>
      </c>
      <c r="B67" s="47">
        <v>-383024.8</v>
      </c>
      <c r="C67" s="47">
        <v>-9865.35</v>
      </c>
      <c r="D67" s="47">
        <v>-90496.58</v>
      </c>
      <c r="E67" s="47">
        <v>-380003.91</v>
      </c>
      <c r="F67" s="47">
        <v>-326792.24</v>
      </c>
      <c r="G67" s="47">
        <v>-238727.08</v>
      </c>
      <c r="H67" s="19">
        <v>0</v>
      </c>
      <c r="I67" s="19">
        <v>0</v>
      </c>
      <c r="J67" s="19">
        <v>0</v>
      </c>
      <c r="K67" s="35">
        <f t="shared" si="18"/>
        <v>-1428909.96</v>
      </c>
    </row>
    <row r="68" spans="1:11" ht="18.75" customHeight="1">
      <c r="A68" s="12" t="s">
        <v>56</v>
      </c>
      <c r="B68" s="47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-26929.620000000003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-59968.76</v>
      </c>
      <c r="J69" s="35">
        <f t="shared" si="20"/>
        <v>-27308.280000000002</v>
      </c>
      <c r="K69" s="35">
        <f t="shared" si="18"/>
        <v>-230760.04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-13351.62</v>
      </c>
      <c r="F93" s="19">
        <v>0</v>
      </c>
      <c r="G93" s="19">
        <v>0</v>
      </c>
      <c r="H93" s="19">
        <v>0</v>
      </c>
      <c r="I93" s="48">
        <v>-7953.69</v>
      </c>
      <c r="J93" s="48">
        <v>-17218.08</v>
      </c>
      <c r="K93" s="48">
        <f t="shared" si="18"/>
        <v>-38523.39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1091661.0499999998</v>
      </c>
      <c r="C101" s="24">
        <f t="shared" si="21"/>
        <v>2139652.14</v>
      </c>
      <c r="D101" s="24">
        <f t="shared" si="21"/>
        <v>2507002.43</v>
      </c>
      <c r="E101" s="24">
        <f t="shared" si="21"/>
        <v>1026681.03</v>
      </c>
      <c r="F101" s="24">
        <f t="shared" si="21"/>
        <v>1578649.16</v>
      </c>
      <c r="G101" s="24">
        <f t="shared" si="21"/>
        <v>2498248.63</v>
      </c>
      <c r="H101" s="24">
        <f t="shared" si="21"/>
        <v>1379201.06</v>
      </c>
      <c r="I101" s="24">
        <f>+I102+I103</f>
        <v>530998.1699999999</v>
      </c>
      <c r="J101" s="24">
        <f>+J102+J103</f>
        <v>859254.86</v>
      </c>
      <c r="K101" s="48">
        <f>SUM(B101:J101)</f>
        <v>13611348.530000001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1074544.6899999997</v>
      </c>
      <c r="C102" s="24">
        <f t="shared" si="22"/>
        <v>2118039.96</v>
      </c>
      <c r="D102" s="24">
        <f t="shared" si="22"/>
        <v>2482172.0700000003</v>
      </c>
      <c r="E102" s="24">
        <f t="shared" si="22"/>
        <v>1006140.16</v>
      </c>
      <c r="F102" s="24">
        <f t="shared" si="22"/>
        <v>1557003.47</v>
      </c>
      <c r="G102" s="24">
        <f t="shared" si="22"/>
        <v>2470802.2199999997</v>
      </c>
      <c r="H102" s="24">
        <f t="shared" si="22"/>
        <v>1360806.6</v>
      </c>
      <c r="I102" s="24">
        <f t="shared" si="22"/>
        <v>530998.1699999999</v>
      </c>
      <c r="J102" s="24">
        <f t="shared" si="22"/>
        <v>846366.36</v>
      </c>
      <c r="K102" s="48">
        <f>SUM(B102:J102)</f>
        <v>13446873.7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13611348.549999999</v>
      </c>
      <c r="L109" s="54"/>
    </row>
    <row r="110" spans="1:11" ht="18.75" customHeight="1">
      <c r="A110" s="26" t="s">
        <v>73</v>
      </c>
      <c r="B110" s="27">
        <v>138512.96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138512.96</v>
      </c>
    </row>
    <row r="111" spans="1:11" ht="18.75" customHeight="1">
      <c r="A111" s="26" t="s">
        <v>74</v>
      </c>
      <c r="B111" s="27">
        <v>953148.1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953148.1</v>
      </c>
    </row>
    <row r="112" spans="1:11" ht="18.75" customHeight="1">
      <c r="A112" s="26" t="s">
        <v>75</v>
      </c>
      <c r="B112" s="40">
        <v>0</v>
      </c>
      <c r="C112" s="27">
        <f>+C101</f>
        <v>2139652.14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2139652.14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2507002.43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2507002.43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1026681.03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1026681.03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350791.83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350791.83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664292.81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664292.81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65012.02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65012.02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498552.51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498552.51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751648.87</v>
      </c>
      <c r="H119" s="40">
        <v>0</v>
      </c>
      <c r="I119" s="40">
        <v>0</v>
      </c>
      <c r="J119" s="40">
        <v>0</v>
      </c>
      <c r="K119" s="41">
        <f t="shared" si="24"/>
        <v>751648.87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57874.47</v>
      </c>
      <c r="H120" s="40">
        <v>0</v>
      </c>
      <c r="I120" s="40">
        <v>0</v>
      </c>
      <c r="J120" s="40">
        <v>0</v>
      </c>
      <c r="K120" s="41">
        <f t="shared" si="24"/>
        <v>57874.47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36834.4</v>
      </c>
      <c r="H121" s="40">
        <v>0</v>
      </c>
      <c r="I121" s="40">
        <v>0</v>
      </c>
      <c r="J121" s="40">
        <v>0</v>
      </c>
      <c r="K121" s="41">
        <f t="shared" si="24"/>
        <v>36834.4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369538.61</v>
      </c>
      <c r="H122" s="40">
        <v>0</v>
      </c>
      <c r="I122" s="40">
        <v>0</v>
      </c>
      <c r="J122" s="40">
        <v>0</v>
      </c>
      <c r="K122" s="41">
        <f t="shared" si="24"/>
        <v>369538.61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1282352.28</v>
      </c>
      <c r="H123" s="40">
        <v>0</v>
      </c>
      <c r="I123" s="40">
        <v>0</v>
      </c>
      <c r="J123" s="40">
        <v>0</v>
      </c>
      <c r="K123" s="41">
        <f t="shared" si="24"/>
        <v>1282352.28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509453</v>
      </c>
      <c r="I124" s="40">
        <v>0</v>
      </c>
      <c r="J124" s="40">
        <v>0</v>
      </c>
      <c r="K124" s="41">
        <f t="shared" si="24"/>
        <v>509453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869748.06</v>
      </c>
      <c r="I125" s="40">
        <v>0</v>
      </c>
      <c r="J125" s="40">
        <v>0</v>
      </c>
      <c r="K125" s="41">
        <f t="shared" si="24"/>
        <v>869748.06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530998.17</v>
      </c>
      <c r="J126" s="40">
        <v>0</v>
      </c>
      <c r="K126" s="41">
        <f t="shared" si="24"/>
        <v>530998.17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859254.86</v>
      </c>
      <c r="K127" s="44">
        <f t="shared" si="24"/>
        <v>859254.86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2015-12-08T18:57:30Z</dcterms:modified>
  <cp:category/>
  <cp:version/>
  <cp:contentType/>
  <cp:contentStatus/>
</cp:coreProperties>
</file>