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<sst xmlns="http://schemas.openxmlformats.org/spreadsheetml/2006/main" count="108" uniqueCount="106">
  <si>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</si>
  <si>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</si>
  <si>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</si>
  <si>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</si>
  <si>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</si>
  <si>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</si>
  <si>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</si>
  <si>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</si>
  <si>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</si>
  <si>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</si>
  <si>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</si>
  <si>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</si>
  <si>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</si>
  <si>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</si>
  <si>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</si>
  <si>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</si>
  <si>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</si>
  <si>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</si>
  <si>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</si>
  <si>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</si>
  <si>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</si>
  <si>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</si>
  <si>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</si>
  <si>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</si>
  <si>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</si>
  <si>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</si>
  <si>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</si>
  <si>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</si>
  <si>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</si>
  <si>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</si>
  <si>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</si>
  <si>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</si>
  <si>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</si>
  <si>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</si>
  <si>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</si>
  <si>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</si>
  <si>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</si>
  <si>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</si>
  <si>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</si>
  <si>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</si>
  <si>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</si>
  <si>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</si>
  <si>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</si>
  <si>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</si>
  <si>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</si>
  <si>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</si>
  <si>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</si>
  <si>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</si>
  <si>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</si>
  <si>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</si>
  <si>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</si>
  <si>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</si>
  <si>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</si>
  <si>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</si>
  <si>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</si>
  <si>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</si>
  <si>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</si>
  <si>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</si>
  <si>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</si>
  <si>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</si>
  <si>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</si>
  <si>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</si>
  <si>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</si>
  <si>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</si>
  <si>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</si>
  <si>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</si>
  <si>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</si>
  <si>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</si>
  <si>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</si>
  <si>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</si>
  <si>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</si>
  <si>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</si>
  <si>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</si>
  <si>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</si>
  <si>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</si>
  <si>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</si>
  <si>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</si>
  <si>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</si>
  <si>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</si>
  <si>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</si>
  <si>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</si>
  <si>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</si>
  <si>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</si>
  <si>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</si>
  <si>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</si>
  <si>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</si>
  <si>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</si>
  <si>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</si>
  <si>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</si>
  <si>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</si>
  <si>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</si>
  <si>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</si>
  <si>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</si>
  <si>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</si>
  <si>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</si>
  <si>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</si>
  <si>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</si>
  <si>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</si>
  <si>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</si>
  <si>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</si>
  <si>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</si>
  <si>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</si>
  <si>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</si>
  <si>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</si>
  <si>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</si>
  <si>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28/04/15 - VENCIMENTO 06/05/15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</si>
</sst>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552450</xdr:colOff>
      <xdr:row>98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552450</xdr:colOff>
      <xdr:row>98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01100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552450</xdr:colOff>
      <xdr:row>98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2308860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25390625" style="1" customWidth="1"/>
    <col min="2" max="10" width="15.625" style="1" customWidth="1"/>
    <col min="11" max="11" width="17.625" style="1" customWidth="1"/>
    <col min="12" max="12" width="17.25390625" style="1" customWidth="1"/>
    <col min="13" max="13" width="15.00390625" style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511235</v>
      </c>
      <c r="C7" s="10">
        <f>C8+C20+C24</f>
        <v>373957</v>
      </c>
      <c r="D7" s="10">
        <f>D8+D20+D24</f>
        <v>370021</v>
      </c>
      <c r="E7" s="10">
        <f>E8+E20+E24</f>
        <v>68099</v>
      </c>
      <c r="F7" s="10">
        <f aca="true" t="shared" si="0" ref="F7:M7">F8+F20+F24</f>
        <v>274648</v>
      </c>
      <c r="G7" s="10">
        <f t="shared" si="0"/>
        <v>502381</v>
      </c>
      <c r="H7" s="10">
        <f t="shared" si="0"/>
        <v>480613</v>
      </c>
      <c r="I7" s="10">
        <f t="shared" si="0"/>
        <v>429119</v>
      </c>
      <c r="J7" s="10">
        <f t="shared" si="0"/>
        <v>301870</v>
      </c>
      <c r="K7" s="10">
        <f t="shared" si="0"/>
        <v>374129</v>
      </c>
      <c r="L7" s="10">
        <f t="shared" si="0"/>
        <v>163839</v>
      </c>
      <c r="M7" s="10">
        <f t="shared" si="0"/>
        <v>92629</v>
      </c>
      <c r="N7" s="10">
        <f>+N8+N20+N24</f>
        <v>3942540</v>
      </c>
      <c r="O7"/>
      <c r="P7" s="39"/>
    </row>
    <row r="8" spans="1:15" ht="18.75" customHeight="1">
      <c r="A8" s="11" t="s">
        <v>27</v>
      </c>
      <c r="B8" s="12">
        <f>+B9+B12+B16</f>
        <v>294283</v>
      </c>
      <c r="C8" s="12">
        <f>+C9+C12+C16</f>
        <v>226627</v>
      </c>
      <c r="D8" s="12">
        <f>+D9+D12+D16</f>
        <v>237476</v>
      </c>
      <c r="E8" s="12">
        <f>+E9+E12+E16</f>
        <v>42372</v>
      </c>
      <c r="F8" s="12">
        <f aca="true" t="shared" si="1" ref="F8:M8">+F9+F12+F16</f>
        <v>167812</v>
      </c>
      <c r="G8" s="12">
        <f t="shared" si="1"/>
        <v>308455</v>
      </c>
      <c r="H8" s="12">
        <f t="shared" si="1"/>
        <v>282590</v>
      </c>
      <c r="I8" s="12">
        <f t="shared" si="1"/>
        <v>254317</v>
      </c>
      <c r="J8" s="12">
        <f t="shared" si="1"/>
        <v>183325</v>
      </c>
      <c r="K8" s="12">
        <f t="shared" si="1"/>
        <v>209485</v>
      </c>
      <c r="L8" s="12">
        <f t="shared" si="1"/>
        <v>100662</v>
      </c>
      <c r="M8" s="12">
        <f t="shared" si="1"/>
        <v>58895</v>
      </c>
      <c r="N8" s="12">
        <f>SUM(B8:M8)</f>
        <v>2366299</v>
      </c>
      <c r="O8"/>
    </row>
    <row r="9" spans="1:15" ht="18.75" customHeight="1">
      <c r="A9" s="13" t="s">
        <v>4</v>
      </c>
      <c r="B9" s="14">
        <v>26492</v>
      </c>
      <c r="C9" s="14">
        <v>25967</v>
      </c>
      <c r="D9" s="14">
        <v>16269</v>
      </c>
      <c r="E9" s="14">
        <v>3433</v>
      </c>
      <c r="F9" s="14">
        <v>12169</v>
      </c>
      <c r="G9" s="14">
        <v>25271</v>
      </c>
      <c r="H9" s="14">
        <v>34003</v>
      </c>
      <c r="I9" s="14">
        <v>15696</v>
      </c>
      <c r="J9" s="14">
        <v>19985</v>
      </c>
      <c r="K9" s="14">
        <v>16305</v>
      </c>
      <c r="L9" s="14">
        <v>12386</v>
      </c>
      <c r="M9" s="14">
        <v>7078</v>
      </c>
      <c r="N9" s="12">
        <f aca="true" t="shared" si="2" ref="N9:N19">SUM(B9:M9)</f>
        <v>215054</v>
      </c>
      <c r="O9"/>
    </row>
    <row r="10" spans="1:15" ht="18.75" customHeight="1">
      <c r="A10" s="15" t="s">
        <v>5</v>
      </c>
      <c r="B10" s="14">
        <f>+B9-B11</f>
        <v>26492</v>
      </c>
      <c r="C10" s="14">
        <f>+C9-C11</f>
        <v>25967</v>
      </c>
      <c r="D10" s="14">
        <f>+D9-D11</f>
        <v>16269</v>
      </c>
      <c r="E10" s="14">
        <f>+E9-E11</f>
        <v>3433</v>
      </c>
      <c r="F10" s="14">
        <f aca="true" t="shared" si="3" ref="F10:M10">+F9-F11</f>
        <v>12169</v>
      </c>
      <c r="G10" s="14">
        <f t="shared" si="3"/>
        <v>25271</v>
      </c>
      <c r="H10" s="14">
        <f t="shared" si="3"/>
        <v>34003</v>
      </c>
      <c r="I10" s="14">
        <f t="shared" si="3"/>
        <v>15696</v>
      </c>
      <c r="J10" s="14">
        <f t="shared" si="3"/>
        <v>19985</v>
      </c>
      <c r="K10" s="14">
        <f t="shared" si="3"/>
        <v>16305</v>
      </c>
      <c r="L10" s="14">
        <f t="shared" si="3"/>
        <v>12386</v>
      </c>
      <c r="M10" s="14">
        <f t="shared" si="3"/>
        <v>7078</v>
      </c>
      <c r="N10" s="12">
        <f t="shared" si="2"/>
        <v>215054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218670</v>
      </c>
      <c r="C12" s="14">
        <f>C13+C14+C15</f>
        <v>165474</v>
      </c>
      <c r="D12" s="14">
        <f>D13+D14+D15</f>
        <v>192930</v>
      </c>
      <c r="E12" s="14">
        <f>E13+E14+E15</f>
        <v>33116</v>
      </c>
      <c r="F12" s="14">
        <f aca="true" t="shared" si="4" ref="F12:M12">F13+F14+F15</f>
        <v>129074</v>
      </c>
      <c r="G12" s="14">
        <f t="shared" si="4"/>
        <v>239393</v>
      </c>
      <c r="H12" s="14">
        <f t="shared" si="4"/>
        <v>211628</v>
      </c>
      <c r="I12" s="14">
        <f t="shared" si="4"/>
        <v>202734</v>
      </c>
      <c r="J12" s="14">
        <f t="shared" si="4"/>
        <v>138510</v>
      </c>
      <c r="K12" s="14">
        <f t="shared" si="4"/>
        <v>160788</v>
      </c>
      <c r="L12" s="14">
        <f t="shared" si="4"/>
        <v>77252</v>
      </c>
      <c r="M12" s="14">
        <f t="shared" si="4"/>
        <v>45259</v>
      </c>
      <c r="N12" s="12">
        <f t="shared" si="2"/>
        <v>1814828</v>
      </c>
      <c r="O12"/>
    </row>
    <row r="13" spans="1:15" ht="18.75" customHeight="1">
      <c r="A13" s="15" t="s">
        <v>7</v>
      </c>
      <c r="B13" s="14">
        <v>112643</v>
      </c>
      <c r="C13" s="14">
        <v>84987</v>
      </c>
      <c r="D13" s="14">
        <v>95984</v>
      </c>
      <c r="E13" s="14">
        <v>16694</v>
      </c>
      <c r="F13" s="14">
        <v>63805</v>
      </c>
      <c r="G13" s="14">
        <v>120785</v>
      </c>
      <c r="H13" s="14">
        <v>111753</v>
      </c>
      <c r="I13" s="14">
        <v>106944</v>
      </c>
      <c r="J13" s="14">
        <v>70587</v>
      </c>
      <c r="K13" s="14">
        <v>82830</v>
      </c>
      <c r="L13" s="14">
        <v>38825</v>
      </c>
      <c r="M13" s="14">
        <v>22245</v>
      </c>
      <c r="N13" s="12">
        <f t="shared" si="2"/>
        <v>928082</v>
      </c>
      <c r="O13"/>
    </row>
    <row r="14" spans="1:15" ht="18.75" customHeight="1">
      <c r="A14" s="15" t="s">
        <v>8</v>
      </c>
      <c r="B14" s="14">
        <v>95791</v>
      </c>
      <c r="C14" s="14">
        <v>69373</v>
      </c>
      <c r="D14" s="14">
        <v>87958</v>
      </c>
      <c r="E14" s="14">
        <v>14283</v>
      </c>
      <c r="F14" s="14">
        <v>56629</v>
      </c>
      <c r="G14" s="14">
        <v>101825</v>
      </c>
      <c r="H14" s="14">
        <v>87311</v>
      </c>
      <c r="I14" s="14">
        <v>87776</v>
      </c>
      <c r="J14" s="14">
        <v>60729</v>
      </c>
      <c r="K14" s="14">
        <v>70591</v>
      </c>
      <c r="L14" s="14">
        <v>34747</v>
      </c>
      <c r="M14" s="14">
        <v>21136</v>
      </c>
      <c r="N14" s="12">
        <f t="shared" si="2"/>
        <v>788149</v>
      </c>
      <c r="O14"/>
    </row>
    <row r="15" spans="1:15" ht="18.75" customHeight="1">
      <c r="A15" s="15" t="s">
        <v>9</v>
      </c>
      <c r="B15" s="14">
        <v>10236</v>
      </c>
      <c r="C15" s="14">
        <v>11114</v>
      </c>
      <c r="D15" s="14">
        <v>8988</v>
      </c>
      <c r="E15" s="14">
        <v>2139</v>
      </c>
      <c r="F15" s="14">
        <v>8640</v>
      </c>
      <c r="G15" s="14">
        <v>16783</v>
      </c>
      <c r="H15" s="14">
        <v>12564</v>
      </c>
      <c r="I15" s="14">
        <v>8014</v>
      </c>
      <c r="J15" s="14">
        <v>7194</v>
      </c>
      <c r="K15" s="14">
        <v>7367</v>
      </c>
      <c r="L15" s="14">
        <v>3680</v>
      </c>
      <c r="M15" s="14">
        <v>1878</v>
      </c>
      <c r="N15" s="12">
        <f t="shared" si="2"/>
        <v>98597</v>
      </c>
      <c r="O15"/>
    </row>
    <row r="16" spans="1:14" ht="18.75" customHeight="1">
      <c r="A16" s="16" t="s">
        <v>26</v>
      </c>
      <c r="B16" s="14">
        <f>B17+B18+B19</f>
        <v>49121</v>
      </c>
      <c r="C16" s="14">
        <f>C17+C18+C19</f>
        <v>35186</v>
      </c>
      <c r="D16" s="14">
        <f>D17+D18+D19</f>
        <v>28277</v>
      </c>
      <c r="E16" s="14">
        <f>E17+E18+E19</f>
        <v>5823</v>
      </c>
      <c r="F16" s="14">
        <f aca="true" t="shared" si="5" ref="F16:M16">F17+F18+F19</f>
        <v>26569</v>
      </c>
      <c r="G16" s="14">
        <f t="shared" si="5"/>
        <v>43791</v>
      </c>
      <c r="H16" s="14">
        <f t="shared" si="5"/>
        <v>36959</v>
      </c>
      <c r="I16" s="14">
        <f t="shared" si="5"/>
        <v>35887</v>
      </c>
      <c r="J16" s="14">
        <f t="shared" si="5"/>
        <v>24830</v>
      </c>
      <c r="K16" s="14">
        <f t="shared" si="5"/>
        <v>32392</v>
      </c>
      <c r="L16" s="14">
        <f t="shared" si="5"/>
        <v>11024</v>
      </c>
      <c r="M16" s="14">
        <f t="shared" si="5"/>
        <v>6558</v>
      </c>
      <c r="N16" s="12">
        <f t="shared" si="2"/>
        <v>336417</v>
      </c>
    </row>
    <row r="17" spans="1:15" ht="18.75" customHeight="1">
      <c r="A17" s="15" t="s">
        <v>23</v>
      </c>
      <c r="B17" s="14">
        <v>7192</v>
      </c>
      <c r="C17" s="14">
        <v>5578</v>
      </c>
      <c r="D17" s="14">
        <v>4631</v>
      </c>
      <c r="E17" s="14">
        <v>954</v>
      </c>
      <c r="F17" s="14">
        <v>3978</v>
      </c>
      <c r="G17" s="14">
        <v>8237</v>
      </c>
      <c r="H17" s="14">
        <v>6862</v>
      </c>
      <c r="I17" s="14">
        <v>6499</v>
      </c>
      <c r="J17" s="14">
        <v>4478</v>
      </c>
      <c r="K17" s="14">
        <v>5578</v>
      </c>
      <c r="L17" s="14">
        <v>2317</v>
      </c>
      <c r="M17" s="14">
        <v>1148</v>
      </c>
      <c r="N17" s="12">
        <f t="shared" si="2"/>
        <v>57452</v>
      </c>
      <c r="O17"/>
    </row>
    <row r="18" spans="1:15" ht="18.75" customHeight="1">
      <c r="A18" s="15" t="s">
        <v>24</v>
      </c>
      <c r="B18" s="14">
        <v>1242</v>
      </c>
      <c r="C18" s="14">
        <v>848</v>
      </c>
      <c r="D18" s="14">
        <v>875</v>
      </c>
      <c r="E18" s="14">
        <v>160</v>
      </c>
      <c r="F18" s="14">
        <v>719</v>
      </c>
      <c r="G18" s="14">
        <v>1279</v>
      </c>
      <c r="H18" s="14">
        <v>1112</v>
      </c>
      <c r="I18" s="14">
        <v>1133</v>
      </c>
      <c r="J18" s="14">
        <v>762</v>
      </c>
      <c r="K18" s="14">
        <v>1457</v>
      </c>
      <c r="L18" s="14">
        <v>423</v>
      </c>
      <c r="M18" s="14">
        <v>197</v>
      </c>
      <c r="N18" s="12">
        <f t="shared" si="2"/>
        <v>10207</v>
      </c>
      <c r="O18"/>
    </row>
    <row r="19" spans="1:15" ht="18.75" customHeight="1">
      <c r="A19" s="15" t="s">
        <v>25</v>
      </c>
      <c r="B19" s="14">
        <v>40687</v>
      </c>
      <c r="C19" s="14">
        <v>28760</v>
      </c>
      <c r="D19" s="14">
        <v>22771</v>
      </c>
      <c r="E19" s="14">
        <v>4709</v>
      </c>
      <c r="F19" s="14">
        <v>21872</v>
      </c>
      <c r="G19" s="14">
        <v>34275</v>
      </c>
      <c r="H19" s="14">
        <v>28985</v>
      </c>
      <c r="I19" s="14">
        <v>28255</v>
      </c>
      <c r="J19" s="14">
        <v>19590</v>
      </c>
      <c r="K19" s="14">
        <v>25357</v>
      </c>
      <c r="L19" s="14">
        <v>8284</v>
      </c>
      <c r="M19" s="14">
        <v>5213</v>
      </c>
      <c r="N19" s="12">
        <f t="shared" si="2"/>
        <v>268758</v>
      </c>
      <c r="O19"/>
    </row>
    <row r="20" spans="1:15" ht="18.75" customHeight="1">
      <c r="A20" s="17" t="s">
        <v>10</v>
      </c>
      <c r="B20" s="18">
        <f>B21+B22+B23</f>
        <v>156404</v>
      </c>
      <c r="C20" s="18">
        <f>C21+C22+C23</f>
        <v>96578</v>
      </c>
      <c r="D20" s="18">
        <f>D21+D22+D23</f>
        <v>86542</v>
      </c>
      <c r="E20" s="18">
        <f>E21+E22+E23</f>
        <v>15249</v>
      </c>
      <c r="F20" s="18">
        <f aca="true" t="shared" si="6" ref="F20:M20">F21+F22+F23</f>
        <v>65499</v>
      </c>
      <c r="G20" s="18">
        <f t="shared" si="6"/>
        <v>121162</v>
      </c>
      <c r="H20" s="18">
        <f t="shared" si="6"/>
        <v>131697</v>
      </c>
      <c r="I20" s="18">
        <f t="shared" si="6"/>
        <v>128769</v>
      </c>
      <c r="J20" s="18">
        <f t="shared" si="6"/>
        <v>80913</v>
      </c>
      <c r="K20" s="18">
        <f t="shared" si="6"/>
        <v>127546</v>
      </c>
      <c r="L20" s="18">
        <f t="shared" si="6"/>
        <v>50263</v>
      </c>
      <c r="M20" s="18">
        <f t="shared" si="6"/>
        <v>28203</v>
      </c>
      <c r="N20" s="12">
        <f aca="true" t="shared" si="7" ref="N20:N26">SUM(B20:M20)</f>
        <v>1088825</v>
      </c>
      <c r="O20"/>
    </row>
    <row r="21" spans="1:15" ht="18.75" customHeight="1">
      <c r="A21" s="13" t="s">
        <v>11</v>
      </c>
      <c r="B21" s="14">
        <v>89827</v>
      </c>
      <c r="C21" s="14">
        <v>58701</v>
      </c>
      <c r="D21" s="14">
        <v>52017</v>
      </c>
      <c r="E21" s="14">
        <v>9216</v>
      </c>
      <c r="F21" s="14">
        <v>38472</v>
      </c>
      <c r="G21" s="14">
        <v>74709</v>
      </c>
      <c r="H21" s="14">
        <v>80552</v>
      </c>
      <c r="I21" s="14">
        <v>76690</v>
      </c>
      <c r="J21" s="14">
        <v>47732</v>
      </c>
      <c r="K21" s="14">
        <v>72439</v>
      </c>
      <c r="L21" s="14">
        <v>28402</v>
      </c>
      <c r="M21" s="14">
        <v>15577</v>
      </c>
      <c r="N21" s="12">
        <f t="shared" si="7"/>
        <v>644334</v>
      </c>
      <c r="O21"/>
    </row>
    <row r="22" spans="1:15" ht="18.75" customHeight="1">
      <c r="A22" s="13" t="s">
        <v>12</v>
      </c>
      <c r="B22" s="14">
        <v>61131</v>
      </c>
      <c r="C22" s="14">
        <v>33221</v>
      </c>
      <c r="D22" s="14">
        <v>30960</v>
      </c>
      <c r="E22" s="14">
        <v>5245</v>
      </c>
      <c r="F22" s="14">
        <v>23562</v>
      </c>
      <c r="G22" s="14">
        <v>40103</v>
      </c>
      <c r="H22" s="14">
        <v>45797</v>
      </c>
      <c r="I22" s="14">
        <v>47465</v>
      </c>
      <c r="J22" s="14">
        <v>29925</v>
      </c>
      <c r="K22" s="14">
        <v>50738</v>
      </c>
      <c r="L22" s="14">
        <v>20076</v>
      </c>
      <c r="M22" s="14">
        <v>11752</v>
      </c>
      <c r="N22" s="12">
        <f t="shared" si="7"/>
        <v>399975</v>
      </c>
      <c r="O22"/>
    </row>
    <row r="23" spans="1:15" ht="18.75" customHeight="1">
      <c r="A23" s="13" t="s">
        <v>13</v>
      </c>
      <c r="B23" s="14">
        <v>5446</v>
      </c>
      <c r="C23" s="14">
        <v>4656</v>
      </c>
      <c r="D23" s="14">
        <v>3565</v>
      </c>
      <c r="E23" s="14">
        <v>788</v>
      </c>
      <c r="F23" s="14">
        <v>3465</v>
      </c>
      <c r="G23" s="14">
        <v>6350</v>
      </c>
      <c r="H23" s="14">
        <v>5348</v>
      </c>
      <c r="I23" s="14">
        <v>4614</v>
      </c>
      <c r="J23" s="14">
        <v>3256</v>
      </c>
      <c r="K23" s="14">
        <v>4369</v>
      </c>
      <c r="L23" s="14">
        <v>1785</v>
      </c>
      <c r="M23" s="14">
        <v>874</v>
      </c>
      <c r="N23" s="12">
        <f t="shared" si="7"/>
        <v>44516</v>
      </c>
      <c r="O23"/>
    </row>
    <row r="24" spans="1:15" ht="18.75" customHeight="1">
      <c r="A24" s="17" t="s">
        <v>14</v>
      </c>
      <c r="B24" s="14">
        <f>B25+B26</f>
        <v>60548</v>
      </c>
      <c r="C24" s="14">
        <f>C25+C26</f>
        <v>50752</v>
      </c>
      <c r="D24" s="14">
        <f>D25+D26</f>
        <v>46003</v>
      </c>
      <c r="E24" s="14">
        <f>E25+E26</f>
        <v>10478</v>
      </c>
      <c r="F24" s="14">
        <f aca="true" t="shared" si="8" ref="F24:M24">F25+F26</f>
        <v>41337</v>
      </c>
      <c r="G24" s="14">
        <f t="shared" si="8"/>
        <v>72764</v>
      </c>
      <c r="H24" s="14">
        <f t="shared" si="8"/>
        <v>66326</v>
      </c>
      <c r="I24" s="14">
        <f t="shared" si="8"/>
        <v>46033</v>
      </c>
      <c r="J24" s="14">
        <f t="shared" si="8"/>
        <v>37632</v>
      </c>
      <c r="K24" s="14">
        <f t="shared" si="8"/>
        <v>37098</v>
      </c>
      <c r="L24" s="14">
        <f t="shared" si="8"/>
        <v>12914</v>
      </c>
      <c r="M24" s="14">
        <f t="shared" si="8"/>
        <v>5531</v>
      </c>
      <c r="N24" s="12">
        <f t="shared" si="7"/>
        <v>487416</v>
      </c>
      <c r="O24"/>
    </row>
    <row r="25" spans="1:15" ht="18.75" customHeight="1">
      <c r="A25" s="13" t="s">
        <v>15</v>
      </c>
      <c r="B25" s="14">
        <v>38751</v>
      </c>
      <c r="C25" s="14">
        <v>32481</v>
      </c>
      <c r="D25" s="14">
        <v>29442</v>
      </c>
      <c r="E25" s="14">
        <v>6706</v>
      </c>
      <c r="F25" s="14">
        <v>26456</v>
      </c>
      <c r="G25" s="14">
        <v>46569</v>
      </c>
      <c r="H25" s="14">
        <v>42449</v>
      </c>
      <c r="I25" s="14">
        <v>29461</v>
      </c>
      <c r="J25" s="14">
        <v>24084</v>
      </c>
      <c r="K25" s="14">
        <v>23743</v>
      </c>
      <c r="L25" s="14">
        <v>8265</v>
      </c>
      <c r="M25" s="14">
        <v>3540</v>
      </c>
      <c r="N25" s="12">
        <f t="shared" si="7"/>
        <v>311947</v>
      </c>
      <c r="O25"/>
    </row>
    <row r="26" spans="1:15" ht="18.75" customHeight="1">
      <c r="A26" s="13" t="s">
        <v>16</v>
      </c>
      <c r="B26" s="14">
        <v>21797</v>
      </c>
      <c r="C26" s="14">
        <v>18271</v>
      </c>
      <c r="D26" s="14">
        <v>16561</v>
      </c>
      <c r="E26" s="14">
        <v>3772</v>
      </c>
      <c r="F26" s="14">
        <v>14881</v>
      </c>
      <c r="G26" s="14">
        <v>26195</v>
      </c>
      <c r="H26" s="14">
        <v>23877</v>
      </c>
      <c r="I26" s="14">
        <v>16572</v>
      </c>
      <c r="J26" s="14">
        <v>13548</v>
      </c>
      <c r="K26" s="14">
        <v>13355</v>
      </c>
      <c r="L26" s="14">
        <v>4649</v>
      </c>
      <c r="M26" s="14">
        <v>1991</v>
      </c>
      <c r="N26" s="12">
        <f t="shared" si="7"/>
        <v>175469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0.9971144174401206</v>
      </c>
      <c r="C32" s="23">
        <f aca="true" t="shared" si="9" ref="C32:M32">(((+C$8+C$20)*C$29)+(C$24*C$30))/C$7</f>
        <v>0.9944627815497503</v>
      </c>
      <c r="D32" s="23">
        <f t="shared" si="9"/>
        <v>0.9978243059177723</v>
      </c>
      <c r="E32" s="23">
        <f t="shared" si="9"/>
        <v>0.9898911202807678</v>
      </c>
      <c r="F32" s="23">
        <f t="shared" si="9"/>
        <v>1</v>
      </c>
      <c r="G32" s="23">
        <f t="shared" si="9"/>
        <v>1</v>
      </c>
      <c r="H32" s="23">
        <f t="shared" si="9"/>
        <v>0.9960807169177696</v>
      </c>
      <c r="I32" s="23">
        <f t="shared" si="9"/>
        <v>0.9958914336116554</v>
      </c>
      <c r="J32" s="23">
        <f t="shared" si="9"/>
        <v>0.998366915559678</v>
      </c>
      <c r="K32" s="23">
        <f t="shared" si="9"/>
        <v>0.9970054189864992</v>
      </c>
      <c r="L32" s="23">
        <f t="shared" si="9"/>
        <v>0.9983053424398342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1.7588101209226288</v>
      </c>
      <c r="C35" s="26">
        <f>C32*C34</f>
        <v>1.6948629185952393</v>
      </c>
      <c r="D35" s="26">
        <f>D32*D34</f>
        <v>1.5757641439053458</v>
      </c>
      <c r="E35" s="26">
        <f>E32*E34</f>
        <v>1.999778041191207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1.6976203658429545</v>
      </c>
      <c r="I35" s="26">
        <f t="shared" si="10"/>
        <v>1.656864578099711</v>
      </c>
      <c r="J35" s="26">
        <f t="shared" si="10"/>
        <v>1.8706400896841686</v>
      </c>
      <c r="K35" s="26">
        <f t="shared" si="10"/>
        <v>1.7861352081143134</v>
      </c>
      <c r="L35" s="26">
        <f t="shared" si="10"/>
        <v>2.124194107643479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-0.0028644557</v>
      </c>
      <c r="C36" s="26">
        <v>-0.0055689825</v>
      </c>
      <c r="D36" s="26">
        <v>-0.0027825177</v>
      </c>
      <c r="E36" s="26">
        <v>-0.0007323162</v>
      </c>
      <c r="F36" s="26">
        <v>-0.00307719</v>
      </c>
      <c r="G36" s="26">
        <v>-0.00232372</v>
      </c>
      <c r="H36" s="26">
        <v>-0.0021797371</v>
      </c>
      <c r="I36" s="26">
        <v>0</v>
      </c>
      <c r="J36" s="26">
        <v>-0.0004207109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1613.5600000000002</v>
      </c>
      <c r="C38" s="65">
        <f t="shared" si="11"/>
        <v>2495.2400000000002</v>
      </c>
      <c r="D38" s="65">
        <f t="shared" si="11"/>
        <v>1159.88</v>
      </c>
      <c r="E38" s="65">
        <f t="shared" si="11"/>
        <v>81.32000000000001</v>
      </c>
      <c r="F38" s="65">
        <f t="shared" si="11"/>
        <v>1117.0800000000002</v>
      </c>
      <c r="G38" s="65">
        <f t="shared" si="11"/>
        <v>1288.28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9142.079999999998</v>
      </c>
    </row>
    <row r="39" spans="1:15" ht="18.75" customHeight="1">
      <c r="A39" s="61" t="s">
        <v>46</v>
      </c>
      <c r="B39" s="67">
        <v>377</v>
      </c>
      <c r="C39" s="67">
        <v>583</v>
      </c>
      <c r="D39" s="67">
        <v>271</v>
      </c>
      <c r="E39" s="67">
        <v>19</v>
      </c>
      <c r="F39" s="67">
        <v>261</v>
      </c>
      <c r="G39" s="67">
        <v>301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2136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899314.4421600907</v>
      </c>
      <c r="C42" s="69">
        <f aca="true" t="shared" si="12" ref="C42:N42">C43+C44+C45</f>
        <v>634218.5324603674</v>
      </c>
      <c r="D42" s="69">
        <f t="shared" si="12"/>
        <v>583196.1143101283</v>
      </c>
      <c r="E42" s="69">
        <f t="shared" si="12"/>
        <v>136214.33482617623</v>
      </c>
      <c r="F42" s="69">
        <f>F43+F44+F45</f>
        <v>506146.08712088</v>
      </c>
      <c r="G42" s="69">
        <f>G43+G44+G45</f>
        <v>733898.57582268</v>
      </c>
      <c r="H42" s="69">
        <f t="shared" si="12"/>
        <v>816057.7669020375</v>
      </c>
      <c r="I42" s="69">
        <f t="shared" si="12"/>
        <v>710992.0708895699</v>
      </c>
      <c r="J42" s="69">
        <f t="shared" si="12"/>
        <v>564712.923873577</v>
      </c>
      <c r="K42" s="69">
        <f t="shared" si="12"/>
        <v>668244.9792766</v>
      </c>
      <c r="L42" s="69">
        <f t="shared" si="12"/>
        <v>348025.83840219997</v>
      </c>
      <c r="M42" s="69">
        <f t="shared" si="12"/>
        <v>193505.48615759998</v>
      </c>
      <c r="N42" s="69">
        <f t="shared" si="12"/>
        <v>6794527.152201907</v>
      </c>
    </row>
    <row r="43" spans="1:14" ht="18.75" customHeight="1">
      <c r="A43" s="66" t="s">
        <v>95</v>
      </c>
      <c r="B43" s="63">
        <f aca="true" t="shared" si="13" ref="B43:H43">B35*B7</f>
        <v>899165.2921698801</v>
      </c>
      <c r="C43" s="63">
        <f t="shared" si="13"/>
        <v>633805.8524491199</v>
      </c>
      <c r="D43" s="63">
        <f t="shared" si="13"/>
        <v>583065.8242919999</v>
      </c>
      <c r="E43" s="63">
        <f t="shared" si="13"/>
        <v>136182.88482708</v>
      </c>
      <c r="F43" s="63">
        <f t="shared" si="13"/>
        <v>505874.1512</v>
      </c>
      <c r="G43" s="63">
        <f t="shared" si="13"/>
        <v>733777.6886</v>
      </c>
      <c r="H43" s="63">
        <f t="shared" si="13"/>
        <v>815898.4168888798</v>
      </c>
      <c r="I43" s="63">
        <f>I35*I7</f>
        <v>710992.0708895699</v>
      </c>
      <c r="J43" s="63">
        <f>J35*J7</f>
        <v>564690.12387296</v>
      </c>
      <c r="K43" s="63">
        <f>K35*K7</f>
        <v>668244.9792766</v>
      </c>
      <c r="L43" s="63">
        <f>L35*L7</f>
        <v>348025.83840219997</v>
      </c>
      <c r="M43" s="63">
        <f>M35*M7</f>
        <v>193501.981</v>
      </c>
      <c r="N43" s="65">
        <f>SUM(B43:M43)</f>
        <v>6793225.10386829</v>
      </c>
    </row>
    <row r="44" spans="1:14" ht="18.75" customHeight="1">
      <c r="A44" s="66" t="s">
        <v>96</v>
      </c>
      <c r="B44" s="63">
        <f aca="true" t="shared" si="14" ref="B44:M44">B36*B7</f>
        <v>-1464.4100097895</v>
      </c>
      <c r="C44" s="63">
        <f t="shared" si="14"/>
        <v>-2082.5599887525</v>
      </c>
      <c r="D44" s="63">
        <f t="shared" si="14"/>
        <v>-1029.5899818717</v>
      </c>
      <c r="E44" s="63">
        <f t="shared" si="14"/>
        <v>-49.8700009038</v>
      </c>
      <c r="F44" s="63">
        <f t="shared" si="14"/>
        <v>-845.14407912</v>
      </c>
      <c r="G44" s="63">
        <f t="shared" si="14"/>
        <v>-1167.39277732</v>
      </c>
      <c r="H44" s="63">
        <f t="shared" si="14"/>
        <v>-1047.6099868423</v>
      </c>
      <c r="I44" s="63">
        <f t="shared" si="14"/>
        <v>0</v>
      </c>
      <c r="J44" s="63">
        <f t="shared" si="14"/>
        <v>-126.999999383</v>
      </c>
      <c r="K44" s="63">
        <f t="shared" si="14"/>
        <v>0</v>
      </c>
      <c r="L44" s="63">
        <f t="shared" si="14"/>
        <v>0</v>
      </c>
      <c r="M44" s="63">
        <f t="shared" si="14"/>
        <v>-26.4548424</v>
      </c>
      <c r="N44" s="28">
        <f>SUM(B44:M44)</f>
        <v>-7840.031666382801</v>
      </c>
    </row>
    <row r="45" spans="1:14" ht="18.75" customHeight="1">
      <c r="A45" s="66" t="s">
        <v>48</v>
      </c>
      <c r="B45" s="63">
        <f aca="true" t="shared" si="15" ref="B45:M45">B38</f>
        <v>1613.5600000000002</v>
      </c>
      <c r="C45" s="63">
        <f t="shared" si="15"/>
        <v>2495.2400000000002</v>
      </c>
      <c r="D45" s="63">
        <f t="shared" si="15"/>
        <v>1159.88</v>
      </c>
      <c r="E45" s="63">
        <f t="shared" si="15"/>
        <v>81.32000000000001</v>
      </c>
      <c r="F45" s="63">
        <f t="shared" si="15"/>
        <v>1117.0800000000002</v>
      </c>
      <c r="G45" s="63">
        <f t="shared" si="15"/>
        <v>1288.28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9142.079999999998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+B48+B51+B59</f>
        <v>-101325.24</v>
      </c>
      <c r="C47" s="28">
        <f t="shared" si="16"/>
        <v>-95004.34</v>
      </c>
      <c r="D47" s="28">
        <f t="shared" si="16"/>
        <v>-53624.5</v>
      </c>
      <c r="E47" s="28">
        <f t="shared" si="16"/>
        <v>-13911.78</v>
      </c>
      <c r="F47" s="28">
        <f t="shared" si="16"/>
        <v>-40976.42</v>
      </c>
      <c r="G47" s="28">
        <f t="shared" si="16"/>
        <v>-81780.26</v>
      </c>
      <c r="H47" s="28">
        <f t="shared" si="16"/>
        <v>-120812.38</v>
      </c>
      <c r="I47" s="28">
        <f t="shared" si="16"/>
        <v>-57835.32</v>
      </c>
      <c r="J47" s="28">
        <f t="shared" si="16"/>
        <v>-78621.74</v>
      </c>
      <c r="K47" s="28">
        <f t="shared" si="16"/>
        <v>-61768.18</v>
      </c>
      <c r="L47" s="28">
        <f t="shared" si="16"/>
        <v>-50957.76</v>
      </c>
      <c r="M47" s="28">
        <f t="shared" si="16"/>
        <v>-25504.88</v>
      </c>
      <c r="N47" s="28">
        <f t="shared" si="16"/>
        <v>-782122.8</v>
      </c>
      <c r="P47" s="40"/>
    </row>
    <row r="48" spans="1:16" ht="18.75" customHeight="1">
      <c r="A48" s="17" t="s">
        <v>50</v>
      </c>
      <c r="B48" s="29">
        <f>B49+B50</f>
        <v>-92722</v>
      </c>
      <c r="C48" s="29">
        <f>C49+C50</f>
        <v>-90884.5</v>
      </c>
      <c r="D48" s="29">
        <f>D49+D50</f>
        <v>-56941.5</v>
      </c>
      <c r="E48" s="29">
        <f>E49+E50</f>
        <v>-12015.5</v>
      </c>
      <c r="F48" s="29">
        <f aca="true" t="shared" si="17" ref="F48:M48">F49+F50</f>
        <v>-42591.5</v>
      </c>
      <c r="G48" s="29">
        <f t="shared" si="17"/>
        <v>-88448.5</v>
      </c>
      <c r="H48" s="29">
        <f t="shared" si="17"/>
        <v>-119010.5</v>
      </c>
      <c r="I48" s="29">
        <f t="shared" si="17"/>
        <v>-54936</v>
      </c>
      <c r="J48" s="29">
        <f t="shared" si="17"/>
        <v>-69947.5</v>
      </c>
      <c r="K48" s="29">
        <f t="shared" si="17"/>
        <v>-57067.5</v>
      </c>
      <c r="L48" s="29">
        <f t="shared" si="17"/>
        <v>-43351</v>
      </c>
      <c r="M48" s="29">
        <f t="shared" si="17"/>
        <v>-24773</v>
      </c>
      <c r="N48" s="28">
        <f aca="true" t="shared" si="18" ref="N48:N59">SUM(B48:M48)</f>
        <v>-752689</v>
      </c>
      <c r="P48" s="40"/>
    </row>
    <row r="49" spans="1:16" ht="18.75" customHeight="1">
      <c r="A49" s="13" t="s">
        <v>51</v>
      </c>
      <c r="B49" s="20">
        <f>ROUND(-B9*$D$3,2)</f>
        <v>-92722</v>
      </c>
      <c r="C49" s="20">
        <f>ROUND(-C9*$D$3,2)</f>
        <v>-90884.5</v>
      </c>
      <c r="D49" s="20">
        <f>ROUND(-D9*$D$3,2)</f>
        <v>-56941.5</v>
      </c>
      <c r="E49" s="20">
        <f>ROUND(-E9*$D$3,2)</f>
        <v>-12015.5</v>
      </c>
      <c r="F49" s="20">
        <f aca="true" t="shared" si="19" ref="F49:M49">ROUND(-F9*$D$3,2)</f>
        <v>-42591.5</v>
      </c>
      <c r="G49" s="20">
        <f t="shared" si="19"/>
        <v>-88448.5</v>
      </c>
      <c r="H49" s="20">
        <f t="shared" si="19"/>
        <v>-119010.5</v>
      </c>
      <c r="I49" s="20">
        <f t="shared" si="19"/>
        <v>-54936</v>
      </c>
      <c r="J49" s="20">
        <f t="shared" si="19"/>
        <v>-69947.5</v>
      </c>
      <c r="K49" s="20">
        <f t="shared" si="19"/>
        <v>-57067.5</v>
      </c>
      <c r="L49" s="20">
        <f t="shared" si="19"/>
        <v>-43351</v>
      </c>
      <c r="M49" s="20">
        <f t="shared" si="19"/>
        <v>-24773</v>
      </c>
      <c r="N49" s="54">
        <f t="shared" si="18"/>
        <v>-752689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53</v>
      </c>
      <c r="B51" s="29">
        <f>SUM(B52:B58)</f>
        <v>-8603.24</v>
      </c>
      <c r="C51" s="29">
        <f aca="true" t="shared" si="21" ref="C51:M51">SUM(C52:C58)</f>
        <v>-4119.84</v>
      </c>
      <c r="D51" s="29">
        <f t="shared" si="21"/>
        <v>3317</v>
      </c>
      <c r="E51" s="29">
        <f t="shared" si="21"/>
        <v>-1896.28</v>
      </c>
      <c r="F51" s="29">
        <f t="shared" si="21"/>
        <v>1615.08</v>
      </c>
      <c r="G51" s="29">
        <f t="shared" si="21"/>
        <v>6668.24</v>
      </c>
      <c r="H51" s="29">
        <f t="shared" si="21"/>
        <v>-1801.88</v>
      </c>
      <c r="I51" s="29">
        <f t="shared" si="21"/>
        <v>-2899.32</v>
      </c>
      <c r="J51" s="29">
        <f t="shared" si="21"/>
        <v>-8674.24</v>
      </c>
      <c r="K51" s="29">
        <f t="shared" si="21"/>
        <v>-4700.68</v>
      </c>
      <c r="L51" s="29">
        <f t="shared" si="21"/>
        <v>-7606.76</v>
      </c>
      <c r="M51" s="29">
        <f t="shared" si="21"/>
        <v>-731.88</v>
      </c>
      <c r="N51" s="29">
        <f>SUM(N52:N58)</f>
        <v>-29433.800000000003</v>
      </c>
      <c r="P51" s="47"/>
    </row>
    <row r="52" spans="1:15" ht="18.75" customHeight="1">
      <c r="A52" s="13" t="s">
        <v>54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-6750</v>
      </c>
      <c r="C54" s="27">
        <v>-4000</v>
      </c>
      <c r="D54" s="27">
        <v>0</v>
      </c>
      <c r="E54" s="27">
        <v>-1250</v>
      </c>
      <c r="F54" s="27">
        <v>-1000</v>
      </c>
      <c r="G54" s="27">
        <v>0</v>
      </c>
      <c r="H54" s="27">
        <v>0</v>
      </c>
      <c r="I54" s="27">
        <v>-250</v>
      </c>
      <c r="J54" s="27">
        <v>-6500</v>
      </c>
      <c r="K54" s="27">
        <v>-2000</v>
      </c>
      <c r="L54" s="27">
        <v>-6250</v>
      </c>
      <c r="M54" s="27">
        <v>0</v>
      </c>
      <c r="N54" s="27">
        <f t="shared" si="18"/>
        <v>-28000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-1853.24</v>
      </c>
      <c r="C58" s="27">
        <v>-119.84</v>
      </c>
      <c r="D58" s="27">
        <v>3317</v>
      </c>
      <c r="E58" s="27">
        <v>-646.28</v>
      </c>
      <c r="F58" s="27">
        <v>2615.08</v>
      </c>
      <c r="G58" s="27">
        <v>6668.24</v>
      </c>
      <c r="H58" s="27">
        <v>-1801.88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-1433.800000000001</v>
      </c>
      <c r="O58"/>
    </row>
    <row r="59" spans="1:15" ht="18.75" customHeight="1">
      <c r="A59" s="17" t="s">
        <v>60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20"/>
    </row>
    <row r="61" spans="1:16" ht="15.75">
      <c r="A61" s="2" t="s">
        <v>61</v>
      </c>
      <c r="B61" s="32">
        <f aca="true" t="shared" si="22" ref="B61:M61">+B42+B47</f>
        <v>797989.2021600907</v>
      </c>
      <c r="C61" s="32">
        <f t="shared" si="22"/>
        <v>539214.1924603675</v>
      </c>
      <c r="D61" s="32">
        <f t="shared" si="22"/>
        <v>529571.6143101283</v>
      </c>
      <c r="E61" s="32">
        <f t="shared" si="22"/>
        <v>122302.55482617623</v>
      </c>
      <c r="F61" s="32">
        <f t="shared" si="22"/>
        <v>465169.66712088004</v>
      </c>
      <c r="G61" s="32">
        <f t="shared" si="22"/>
        <v>652118.31582268</v>
      </c>
      <c r="H61" s="32">
        <f t="shared" si="22"/>
        <v>695245.3869020375</v>
      </c>
      <c r="I61" s="32">
        <f t="shared" si="22"/>
        <v>653156.75088957</v>
      </c>
      <c r="J61" s="32">
        <f t="shared" si="22"/>
        <v>486091.18387357704</v>
      </c>
      <c r="K61" s="32">
        <f t="shared" si="22"/>
        <v>606476.7992765999</v>
      </c>
      <c r="L61" s="32">
        <f t="shared" si="22"/>
        <v>297068.07840219996</v>
      </c>
      <c r="M61" s="32">
        <f t="shared" si="22"/>
        <v>168000.60615759998</v>
      </c>
      <c r="N61" s="32">
        <f>SUM(B61:M61)</f>
        <v>6012404.352201907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62</v>
      </c>
      <c r="B64" s="42">
        <f>SUM(B65:B78)</f>
        <v>797989.2</v>
      </c>
      <c r="C64" s="42">
        <f aca="true" t="shared" si="23" ref="C64:M64">SUM(C65:C78)</f>
        <v>539214.2</v>
      </c>
      <c r="D64" s="42">
        <f t="shared" si="23"/>
        <v>529571.61</v>
      </c>
      <c r="E64" s="42">
        <f t="shared" si="23"/>
        <v>122302.55</v>
      </c>
      <c r="F64" s="42">
        <f t="shared" si="23"/>
        <v>465169.67</v>
      </c>
      <c r="G64" s="42">
        <f t="shared" si="23"/>
        <v>652118.31</v>
      </c>
      <c r="H64" s="42">
        <f t="shared" si="23"/>
        <v>695245.39</v>
      </c>
      <c r="I64" s="42">
        <f t="shared" si="23"/>
        <v>653156.75</v>
      </c>
      <c r="J64" s="42">
        <f t="shared" si="23"/>
        <v>486091.18</v>
      </c>
      <c r="K64" s="42">
        <f t="shared" si="23"/>
        <v>606476.8</v>
      </c>
      <c r="L64" s="42">
        <f t="shared" si="23"/>
        <v>297068.08</v>
      </c>
      <c r="M64" s="42">
        <f t="shared" si="23"/>
        <v>168000.61</v>
      </c>
      <c r="N64" s="32">
        <f>SUM(N65:N78)</f>
        <v>6012404.35</v>
      </c>
      <c r="P64" s="40"/>
    </row>
    <row r="65" spans="1:14" ht="18.75" customHeight="1">
      <c r="A65" s="17" t="s">
        <v>101</v>
      </c>
      <c r="B65" s="42">
        <v>159067.63</v>
      </c>
      <c r="C65" s="42">
        <v>153801.01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312868.64</v>
      </c>
    </row>
    <row r="66" spans="1:14" ht="18.75" customHeight="1">
      <c r="A66" s="17" t="s">
        <v>102</v>
      </c>
      <c r="B66" s="42">
        <v>638921.57</v>
      </c>
      <c r="C66" s="42">
        <v>385413.19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1024334.76</v>
      </c>
    </row>
    <row r="67" spans="1:14" ht="18.75" customHeight="1">
      <c r="A67" s="17" t="s">
        <v>82</v>
      </c>
      <c r="B67" s="41">
        <v>0</v>
      </c>
      <c r="C67" s="41">
        <v>0</v>
      </c>
      <c r="D67" s="29">
        <v>529571.61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529571.61</v>
      </c>
    </row>
    <row r="68" spans="1:14" ht="18.75" customHeight="1">
      <c r="A68" s="17" t="s">
        <v>72</v>
      </c>
      <c r="B68" s="41">
        <v>0</v>
      </c>
      <c r="C68" s="41">
        <v>0</v>
      </c>
      <c r="D68" s="41">
        <v>0</v>
      </c>
      <c r="E68" s="29">
        <v>122302.55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122302.55</v>
      </c>
    </row>
    <row r="69" spans="1:14" ht="18.75" customHeight="1">
      <c r="A69" s="17" t="s">
        <v>73</v>
      </c>
      <c r="B69" s="41">
        <v>0</v>
      </c>
      <c r="C69" s="41">
        <v>0</v>
      </c>
      <c r="D69" s="41">
        <v>0</v>
      </c>
      <c r="E69" s="41">
        <v>0</v>
      </c>
      <c r="F69" s="29">
        <v>465169.67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465169.67</v>
      </c>
    </row>
    <row r="70" spans="1:14" ht="18.75" customHeight="1">
      <c r="A70" s="17" t="s">
        <v>74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652118.31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652118.31</v>
      </c>
    </row>
    <row r="71" spans="1:14" ht="18.75" customHeight="1">
      <c r="A71" s="17" t="s">
        <v>75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531761.97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531761.97</v>
      </c>
    </row>
    <row r="72" spans="1:14" ht="18.75" customHeight="1">
      <c r="A72" s="17" t="s">
        <v>76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163483.42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163483.42</v>
      </c>
    </row>
    <row r="73" spans="1:14" ht="18.75" customHeight="1">
      <c r="A73" s="17" t="s">
        <v>77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653156.75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653156.75</v>
      </c>
    </row>
    <row r="74" spans="1:14" ht="18.75" customHeight="1">
      <c r="A74" s="17" t="s">
        <v>78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486091.18</v>
      </c>
      <c r="K74" s="41">
        <v>0</v>
      </c>
      <c r="L74" s="41">
        <v>0</v>
      </c>
      <c r="M74" s="41">
        <v>0</v>
      </c>
      <c r="N74" s="32">
        <f t="shared" si="24"/>
        <v>486091.18</v>
      </c>
    </row>
    <row r="75" spans="1:14" ht="18.75" customHeight="1">
      <c r="A75" s="17" t="s">
        <v>79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606476.8</v>
      </c>
      <c r="L75" s="41">
        <v>0</v>
      </c>
      <c r="M75" s="70"/>
      <c r="N75" s="29">
        <f t="shared" si="24"/>
        <v>606476.8</v>
      </c>
    </row>
    <row r="76" spans="1:14" ht="18.75" customHeight="1">
      <c r="A76" s="17" t="s">
        <v>80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297068.08</v>
      </c>
      <c r="M76" s="41">
        <v>0</v>
      </c>
      <c r="N76" s="32">
        <f t="shared" si="24"/>
        <v>297068.08</v>
      </c>
    </row>
    <row r="77" spans="1:15" ht="18.75" customHeight="1">
      <c r="A77" s="17" t="s">
        <v>81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168000.61</v>
      </c>
      <c r="N77" s="29">
        <f t="shared" si="24"/>
        <v>168000.61</v>
      </c>
      <c r="O77"/>
    </row>
    <row r="78" spans="1:15" ht="18.75" customHeight="1">
      <c r="A78" s="38" t="s">
        <v>63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7"/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/>
      <c r="K79" s="78"/>
      <c r="L79" s="78">
        <v>0</v>
      </c>
      <c r="M79" s="78">
        <v>0</v>
      </c>
      <c r="N79" s="78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99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103</v>
      </c>
      <c r="B82" s="52">
        <v>1.9677322934187549</v>
      </c>
      <c r="C82" s="52">
        <v>1.9479065559367417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104</v>
      </c>
      <c r="B83" s="52">
        <v>1.7121451612131307</v>
      </c>
      <c r="C83" s="52">
        <v>1.6079468940071635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93</v>
      </c>
      <c r="B84" s="52">
        <v>0</v>
      </c>
      <c r="C84" s="52">
        <v>0</v>
      </c>
      <c r="D84" s="24">
        <v>1.5757641323060043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83</v>
      </c>
      <c r="B85" s="52">
        <v>0</v>
      </c>
      <c r="C85" s="52">
        <v>0</v>
      </c>
      <c r="D85" s="52">
        <v>0</v>
      </c>
      <c r="E85" s="52">
        <v>1.9997779703079344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84</v>
      </c>
      <c r="B86" s="52">
        <v>0</v>
      </c>
      <c r="C86" s="52">
        <v>0</v>
      </c>
      <c r="D86" s="52">
        <v>0</v>
      </c>
      <c r="E86" s="52">
        <v>0</v>
      </c>
      <c r="F86" s="52">
        <v>1.8418999956307711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85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1.4605999828815182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86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1.7187470343720117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87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1.6354649770341207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88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1.6568645760266965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89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1.870640076854275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90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1.7861352100478713</v>
      </c>
      <c r="L92" s="52">
        <v>0</v>
      </c>
      <c r="M92" s="52">
        <v>0</v>
      </c>
      <c r="N92" s="29"/>
    </row>
    <row r="93" spans="1:14" ht="18.75" customHeight="1">
      <c r="A93" s="17" t="s">
        <v>91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2.1241941173957364</v>
      </c>
      <c r="M93" s="52">
        <v>0</v>
      </c>
      <c r="N93" s="71"/>
    </row>
    <row r="94" spans="1:15" ht="18.75" customHeight="1">
      <c r="A94" s="38" t="s">
        <v>92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2.088999989204245</v>
      </c>
      <c r="N94" s="58"/>
      <c r="O94"/>
    </row>
    <row r="95" ht="21" customHeight="1">
      <c r="A95" s="46" t="s">
        <v>98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2015-05-20T14:48:26Z</dcterms:modified>
  <cp:category/>
  <cp:version/>
  <cp:contentType/>
  <cp:contentStatus/>
</cp:coreProperties>
</file>