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  <sheet name="REVISÃO AREAS 1.0 E 2.0" sheetId="2" r:id="rId2"/>
  </sheets>
  <definedNames>
    <definedName name="_xlnm.Print_Titles" localSheetId="0">'DETALHAMENTO PERMISSÃO'!$1:$6</definedName>
    <definedName name="_xlnm.Print_Titles" localSheetId="1">'REVISÃO AREAS 1.0 E 2.0'!$1:$6</definedName>
  </definedNames>
  <calcPr fullCalcOnLoad="1"/>
</workbook>
</file>

<file path=xl/sharedStrings.xml><?xml version="1.0" encoding="utf-8"?>
<sst xmlns="http://schemas.openxmlformats.org/spreadsheetml/2006/main" count="155" uniqueCount="125">
  <si>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</si>
  <si>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</si>
  <si>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</si>
  <si>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</si>
  <si>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</si>
  <si>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</si>
  <si>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</si>
  <si>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</si>
  <si>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</si>
  <si>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</si>
  <si>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</si>
  <si>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</si>
  <si>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</si>
  <si>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</si>
  <si>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</si>
  <si>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</si>
  <si>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</si>
  <si>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</si>
  <si>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</si>
  <si>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</si>
  <si>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</si>
  <si>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</si>
  <si>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</si>
  <si>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</si>
  <si>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</si>
  <si>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</si>
  <si>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</si>
  <si>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</si>
  <si>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</si>
  <si>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</si>
  <si>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</si>
  <si>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</si>
  <si>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</si>
  <si>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</si>
  <si>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</si>
  <si>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</si>
  <si>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</si>
  <si>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</si>
  <si>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</si>
  <si>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</si>
  <si>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</si>
  <si>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</si>
  <si>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</si>
  <si>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</si>
  <si>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</si>
  <si>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</si>
  <si>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</si>
  <si>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</si>
  <si>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</si>
  <si>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</si>
  <si>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</si>
  <si>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</si>
  <si>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</si>
  <si>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</si>
  <si>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</si>
  <si>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</si>
  <si>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</si>
  <si>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</si>
  <si>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</si>
  <si>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</si>
  <si>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</si>
  <si>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</si>
  <si>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</si>
  <si>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</si>
  <si>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</si>
  <si>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</si>
  <si>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</si>
  <si>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</si>
  <si>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</si>
  <si>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</si>
  <si>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</si>
  <si>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</si>
  <si>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</si>
  <si>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</si>
  <si>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</si>
  <si>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</si>
  <si>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</si>
  <si>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</si>
  <si>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</si>
  <si>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</si>
  <si>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</si>
  <si>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</si>
  <si>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</si>
  <si>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</si>
  <si>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</si>
  <si>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</si>
  <si>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</si>
  <si>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</si>
  <si>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</si>
  <si>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</si>
  <si>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</si>
  <si>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</si>
  <si>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</si>
  <si>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</si>
  <si>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</si>
  <si>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</si>
  <si>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</si>
  <si>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</si>
  <si>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</si>
  <si>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</si>
  <si>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</si>
  <si>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</si>
  <si>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OPERAÇÃO 23/04/15 - VENCIMENTO 30/04/15</t>
  </si>
  <si>
    <t>7.3. Revisão de Remuneração pelo Transporte Coletivo (1)</t>
  </si>
  <si>
    <t>10. Tarifa de Remuneração por Passageiro (2)</t>
  </si>
  <si>
    <t>Nota: (1) Revisão de passageiros transportados, processada pelo sistema de bilhetagem eletrônica, e revisão de fatores de integração e de gratuidade, mês de março/15, todas as áreas. Total de 1.261.374 passageiros.
          (2) Tarifa de remuneração de cada cooperativa considerando a aplicação dos fatores de integração e de gratuidade e, também, reequilibrio interno estabelecido e informado pelo consórcio. Não consideram os acertos financeiros previstos no item 7.</t>
  </si>
  <si>
    <t xml:space="preserve">Consórcio Transcooper Fênix </t>
  </si>
  <si>
    <t xml:space="preserve">Consórcio Transcooper Fênix            </t>
  </si>
  <si>
    <t>1.0. Revisão de Remuneração pelo Transporte Coletivo (1)</t>
  </si>
  <si>
    <t>2. Distribuição da Remuneração entre as Empresas, Cooperativas e Cooperados</t>
  </si>
  <si>
    <t>2.1. Fênix</t>
  </si>
  <si>
    <t>2.2. Transcooper</t>
  </si>
  <si>
    <t>2.3. Transunião</t>
  </si>
  <si>
    <t>2.4. Qualibus</t>
  </si>
  <si>
    <t>2.5. Pêssego Transportes</t>
  </si>
  <si>
    <t>2.6. Allianz  Transportes</t>
  </si>
  <si>
    <t xml:space="preserve">2.7. Move - SP </t>
  </si>
  <si>
    <t>2.8. Imperial Transportes</t>
  </si>
  <si>
    <t>2.9. Transwolff</t>
  </si>
  <si>
    <t>2.10. A2 Transportes</t>
  </si>
  <si>
    <t>2.11. Transwolff</t>
  </si>
  <si>
    <t xml:space="preserve">2.12. Transcap </t>
  </si>
  <si>
    <t>2.13. Alfa Rodobus</t>
  </si>
  <si>
    <t>2.14. Parcela de remuneração repassada diretamente ao cooperado.</t>
  </si>
  <si>
    <t>Nota: (1) Revisão de passageiros transportados, processada pelo sistema de bilhetagem eletrônica, e revisão de fatores de integração e de gratuidade, período de 01 a 08/03/15, áreas 1.0 e 2.0. Total de 161.631 passageiros.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</si>
</sst>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171" fontId="42" fillId="0" borderId="10" xfId="52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31720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31720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31720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638175</xdr:colOff>
      <xdr:row>28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915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638175</xdr:colOff>
      <xdr:row>28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915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638175</xdr:colOff>
      <xdr:row>28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915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2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6.125" style="1" customWidth="1"/>
    <col min="12" max="12" width="14.8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97</v>
      </c>
      <c r="C5" s="4" t="s">
        <v>97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511269</v>
      </c>
      <c r="C7" s="10">
        <f>C8+C20+C24</f>
        <v>329427</v>
      </c>
      <c r="D7" s="10">
        <f>D8+D20+D24</f>
        <v>370568</v>
      </c>
      <c r="E7" s="10">
        <f>E8+E20+E24</f>
        <v>72500</v>
      </c>
      <c r="F7" s="10">
        <f aca="true" t="shared" si="0" ref="F7:M7">F8+F20+F24</f>
        <v>314253</v>
      </c>
      <c r="G7" s="10">
        <f t="shared" si="0"/>
        <v>509635</v>
      </c>
      <c r="H7" s="10">
        <f t="shared" si="0"/>
        <v>483880</v>
      </c>
      <c r="I7" s="10">
        <f t="shared" si="0"/>
        <v>421085</v>
      </c>
      <c r="J7" s="10">
        <f t="shared" si="0"/>
        <v>304945</v>
      </c>
      <c r="K7" s="10">
        <f t="shared" si="0"/>
        <v>371444</v>
      </c>
      <c r="L7" s="10">
        <f t="shared" si="0"/>
        <v>166576</v>
      </c>
      <c r="M7" s="10">
        <f t="shared" si="0"/>
        <v>92005</v>
      </c>
      <c r="N7" s="10">
        <f>+N8+N20+N24</f>
        <v>3947587</v>
      </c>
      <c r="O7"/>
      <c r="P7" s="39"/>
    </row>
    <row r="8" spans="1:15" ht="18.75" customHeight="1">
      <c r="A8" s="11" t="s">
        <v>27</v>
      </c>
      <c r="B8" s="12">
        <f>+B9+B12+B16</f>
        <v>295121</v>
      </c>
      <c r="C8" s="12">
        <f>+C9+C12+C16</f>
        <v>200707</v>
      </c>
      <c r="D8" s="12">
        <f>+D9+D12+D16</f>
        <v>238247</v>
      </c>
      <c r="E8" s="12">
        <f>+E9+E12+E16</f>
        <v>45314</v>
      </c>
      <c r="F8" s="12">
        <f aca="true" t="shared" si="1" ref="F8:M8">+F9+F12+F16</f>
        <v>192570</v>
      </c>
      <c r="G8" s="12">
        <f t="shared" si="1"/>
        <v>313583</v>
      </c>
      <c r="H8" s="12">
        <f t="shared" si="1"/>
        <v>285115</v>
      </c>
      <c r="I8" s="12">
        <f t="shared" si="1"/>
        <v>251661</v>
      </c>
      <c r="J8" s="12">
        <f t="shared" si="1"/>
        <v>184624</v>
      </c>
      <c r="K8" s="12">
        <f t="shared" si="1"/>
        <v>208300</v>
      </c>
      <c r="L8" s="12">
        <f t="shared" si="1"/>
        <v>102077</v>
      </c>
      <c r="M8" s="12">
        <f t="shared" si="1"/>
        <v>59163</v>
      </c>
      <c r="N8" s="12">
        <f>SUM(B8:M8)</f>
        <v>2376482</v>
      </c>
      <c r="O8"/>
    </row>
    <row r="9" spans="1:15" ht="18.75" customHeight="1">
      <c r="A9" s="13" t="s">
        <v>4</v>
      </c>
      <c r="B9" s="14">
        <v>26605</v>
      </c>
      <c r="C9" s="14">
        <v>23588</v>
      </c>
      <c r="D9" s="14">
        <v>16709</v>
      </c>
      <c r="E9" s="14">
        <v>3668</v>
      </c>
      <c r="F9" s="14">
        <v>14224</v>
      </c>
      <c r="G9" s="14">
        <v>26677</v>
      </c>
      <c r="H9" s="14">
        <v>35374</v>
      </c>
      <c r="I9" s="14">
        <v>15746</v>
      </c>
      <c r="J9" s="14">
        <v>20477</v>
      </c>
      <c r="K9" s="14">
        <v>15943</v>
      </c>
      <c r="L9" s="14">
        <v>12830</v>
      </c>
      <c r="M9" s="14">
        <v>7237</v>
      </c>
      <c r="N9" s="12">
        <f aca="true" t="shared" si="2" ref="N9:N19">SUM(B9:M9)</f>
        <v>219078</v>
      </c>
      <c r="O9"/>
    </row>
    <row r="10" spans="1:15" ht="18.75" customHeight="1">
      <c r="A10" s="15" t="s">
        <v>5</v>
      </c>
      <c r="B10" s="14">
        <f>+B9-B11</f>
        <v>26605</v>
      </c>
      <c r="C10" s="14">
        <f>+C9-C11</f>
        <v>23588</v>
      </c>
      <c r="D10" s="14">
        <f>+D9-D11</f>
        <v>16709</v>
      </c>
      <c r="E10" s="14">
        <f>+E9-E11</f>
        <v>3668</v>
      </c>
      <c r="F10" s="14">
        <f aca="true" t="shared" si="3" ref="F10:M10">+F9-F11</f>
        <v>14224</v>
      </c>
      <c r="G10" s="14">
        <f t="shared" si="3"/>
        <v>26677</v>
      </c>
      <c r="H10" s="14">
        <f t="shared" si="3"/>
        <v>35374</v>
      </c>
      <c r="I10" s="14">
        <f t="shared" si="3"/>
        <v>15746</v>
      </c>
      <c r="J10" s="14">
        <f t="shared" si="3"/>
        <v>20477</v>
      </c>
      <c r="K10" s="14">
        <f t="shared" si="3"/>
        <v>15943</v>
      </c>
      <c r="L10" s="14">
        <f t="shared" si="3"/>
        <v>12830</v>
      </c>
      <c r="M10" s="14">
        <f t="shared" si="3"/>
        <v>7237</v>
      </c>
      <c r="N10" s="12">
        <f t="shared" si="2"/>
        <v>219078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220397</v>
      </c>
      <c r="C12" s="14">
        <f>C13+C14+C15</f>
        <v>146732</v>
      </c>
      <c r="D12" s="14">
        <f>D13+D14+D15</f>
        <v>194462</v>
      </c>
      <c r="E12" s="14">
        <f>E13+E14+E15</f>
        <v>35761</v>
      </c>
      <c r="F12" s="14">
        <f aca="true" t="shared" si="4" ref="F12:M12">F13+F14+F15</f>
        <v>149042</v>
      </c>
      <c r="G12" s="14">
        <f t="shared" si="4"/>
        <v>244155</v>
      </c>
      <c r="H12" s="14">
        <f t="shared" si="4"/>
        <v>214079</v>
      </c>
      <c r="I12" s="14">
        <f t="shared" si="4"/>
        <v>201932</v>
      </c>
      <c r="J12" s="14">
        <f t="shared" si="4"/>
        <v>141202</v>
      </c>
      <c r="K12" s="14">
        <f t="shared" si="4"/>
        <v>160857</v>
      </c>
      <c r="L12" s="14">
        <f t="shared" si="4"/>
        <v>78530</v>
      </c>
      <c r="M12" s="14">
        <f t="shared" si="4"/>
        <v>45882</v>
      </c>
      <c r="N12" s="12">
        <f t="shared" si="2"/>
        <v>1833031</v>
      </c>
      <c r="O12"/>
    </row>
    <row r="13" spans="1:15" ht="18.75" customHeight="1">
      <c r="A13" s="15" t="s">
        <v>7</v>
      </c>
      <c r="B13" s="14">
        <v>111748</v>
      </c>
      <c r="C13" s="14">
        <v>74329</v>
      </c>
      <c r="D13" s="14">
        <v>95163</v>
      </c>
      <c r="E13" s="14">
        <v>17633</v>
      </c>
      <c r="F13" s="14">
        <v>72346</v>
      </c>
      <c r="G13" s="14">
        <v>120576</v>
      </c>
      <c r="H13" s="14">
        <v>110880</v>
      </c>
      <c r="I13" s="14">
        <v>104835</v>
      </c>
      <c r="J13" s="14">
        <v>70805</v>
      </c>
      <c r="K13" s="14">
        <v>80850</v>
      </c>
      <c r="L13" s="14">
        <v>38949</v>
      </c>
      <c r="M13" s="14">
        <v>22299</v>
      </c>
      <c r="N13" s="12">
        <f t="shared" si="2"/>
        <v>920413</v>
      </c>
      <c r="O13"/>
    </row>
    <row r="14" spans="1:15" ht="18.75" customHeight="1">
      <c r="A14" s="15" t="s">
        <v>8</v>
      </c>
      <c r="B14" s="14">
        <v>97781</v>
      </c>
      <c r="C14" s="14">
        <v>61752</v>
      </c>
      <c r="D14" s="14">
        <v>89383</v>
      </c>
      <c r="E14" s="14">
        <v>15581</v>
      </c>
      <c r="F14" s="14">
        <v>66107</v>
      </c>
      <c r="G14" s="14">
        <v>105159</v>
      </c>
      <c r="H14" s="14">
        <v>89668</v>
      </c>
      <c r="I14" s="14">
        <v>88649</v>
      </c>
      <c r="J14" s="14">
        <v>62745</v>
      </c>
      <c r="K14" s="14">
        <v>72164</v>
      </c>
      <c r="L14" s="14">
        <v>35606</v>
      </c>
      <c r="M14" s="14">
        <v>21675</v>
      </c>
      <c r="N14" s="12">
        <f t="shared" si="2"/>
        <v>806270</v>
      </c>
      <c r="O14"/>
    </row>
    <row r="15" spans="1:15" ht="18.75" customHeight="1">
      <c r="A15" s="15" t="s">
        <v>9</v>
      </c>
      <c r="B15" s="14">
        <v>10868</v>
      </c>
      <c r="C15" s="14">
        <v>10651</v>
      </c>
      <c r="D15" s="14">
        <v>9916</v>
      </c>
      <c r="E15" s="14">
        <v>2547</v>
      </c>
      <c r="F15" s="14">
        <v>10589</v>
      </c>
      <c r="G15" s="14">
        <v>18420</v>
      </c>
      <c r="H15" s="14">
        <v>13531</v>
      </c>
      <c r="I15" s="14">
        <v>8448</v>
      </c>
      <c r="J15" s="14">
        <v>7652</v>
      </c>
      <c r="K15" s="14">
        <v>7843</v>
      </c>
      <c r="L15" s="14">
        <v>3975</v>
      </c>
      <c r="M15" s="14">
        <v>1908</v>
      </c>
      <c r="N15" s="12">
        <f t="shared" si="2"/>
        <v>106348</v>
      </c>
      <c r="O15"/>
    </row>
    <row r="16" spans="1:14" ht="18.75" customHeight="1">
      <c r="A16" s="16" t="s">
        <v>26</v>
      </c>
      <c r="B16" s="14">
        <f>B17+B18+B19</f>
        <v>48119</v>
      </c>
      <c r="C16" s="14">
        <f>C17+C18+C19</f>
        <v>30387</v>
      </c>
      <c r="D16" s="14">
        <f>D17+D18+D19</f>
        <v>27076</v>
      </c>
      <c r="E16" s="14">
        <f>E17+E18+E19</f>
        <v>5885</v>
      </c>
      <c r="F16" s="14">
        <f aca="true" t="shared" si="5" ref="F16:M16">F17+F18+F19</f>
        <v>29304</v>
      </c>
      <c r="G16" s="14">
        <f t="shared" si="5"/>
        <v>42751</v>
      </c>
      <c r="H16" s="14">
        <f t="shared" si="5"/>
        <v>35662</v>
      </c>
      <c r="I16" s="14">
        <f t="shared" si="5"/>
        <v>33983</v>
      </c>
      <c r="J16" s="14">
        <f t="shared" si="5"/>
        <v>22945</v>
      </c>
      <c r="K16" s="14">
        <f t="shared" si="5"/>
        <v>31500</v>
      </c>
      <c r="L16" s="14">
        <f t="shared" si="5"/>
        <v>10717</v>
      </c>
      <c r="M16" s="14">
        <f t="shared" si="5"/>
        <v>6044</v>
      </c>
      <c r="N16" s="12">
        <f t="shared" si="2"/>
        <v>324373</v>
      </c>
    </row>
    <row r="17" spans="1:15" ht="18.75" customHeight="1">
      <c r="A17" s="15" t="s">
        <v>23</v>
      </c>
      <c r="B17" s="14">
        <v>7190</v>
      </c>
      <c r="C17" s="14">
        <v>4768</v>
      </c>
      <c r="D17" s="14">
        <v>4503</v>
      </c>
      <c r="E17" s="14">
        <v>971</v>
      </c>
      <c r="F17" s="14">
        <v>4700</v>
      </c>
      <c r="G17" s="14">
        <v>8259</v>
      </c>
      <c r="H17" s="14">
        <v>6995</v>
      </c>
      <c r="I17" s="14">
        <v>6371</v>
      </c>
      <c r="J17" s="14">
        <v>4440</v>
      </c>
      <c r="K17" s="14">
        <v>5543</v>
      </c>
      <c r="L17" s="14">
        <v>2258</v>
      </c>
      <c r="M17" s="14">
        <v>1090</v>
      </c>
      <c r="N17" s="12">
        <f t="shared" si="2"/>
        <v>57088</v>
      </c>
      <c r="O17"/>
    </row>
    <row r="18" spans="1:15" ht="18.75" customHeight="1">
      <c r="A18" s="15" t="s">
        <v>24</v>
      </c>
      <c r="B18" s="14">
        <v>1281</v>
      </c>
      <c r="C18" s="14">
        <v>762</v>
      </c>
      <c r="D18" s="14">
        <v>882</v>
      </c>
      <c r="E18" s="14">
        <v>164</v>
      </c>
      <c r="F18" s="14">
        <v>844</v>
      </c>
      <c r="G18" s="14">
        <v>1231</v>
      </c>
      <c r="H18" s="14">
        <v>1241</v>
      </c>
      <c r="I18" s="14">
        <v>1049</v>
      </c>
      <c r="J18" s="14">
        <v>765</v>
      </c>
      <c r="K18" s="14">
        <v>1484</v>
      </c>
      <c r="L18" s="14">
        <v>404</v>
      </c>
      <c r="M18" s="14">
        <v>206</v>
      </c>
      <c r="N18" s="12">
        <f t="shared" si="2"/>
        <v>10313</v>
      </c>
      <c r="O18"/>
    </row>
    <row r="19" spans="1:15" ht="18.75" customHeight="1">
      <c r="A19" s="15" t="s">
        <v>25</v>
      </c>
      <c r="B19" s="14">
        <v>39648</v>
      </c>
      <c r="C19" s="14">
        <v>24857</v>
      </c>
      <c r="D19" s="14">
        <v>21691</v>
      </c>
      <c r="E19" s="14">
        <v>4750</v>
      </c>
      <c r="F19" s="14">
        <v>23760</v>
      </c>
      <c r="G19" s="14">
        <v>33261</v>
      </c>
      <c r="H19" s="14">
        <v>27426</v>
      </c>
      <c r="I19" s="14">
        <v>26563</v>
      </c>
      <c r="J19" s="14">
        <v>17740</v>
      </c>
      <c r="K19" s="14">
        <v>24473</v>
      </c>
      <c r="L19" s="14">
        <v>8055</v>
      </c>
      <c r="M19" s="14">
        <v>4748</v>
      </c>
      <c r="N19" s="12">
        <f t="shared" si="2"/>
        <v>256972</v>
      </c>
      <c r="O19"/>
    </row>
    <row r="20" spans="1:15" ht="18.75" customHeight="1">
      <c r="A20" s="17" t="s">
        <v>10</v>
      </c>
      <c r="B20" s="18">
        <f>B21+B22+B23</f>
        <v>157297</v>
      </c>
      <c r="C20" s="18">
        <f>C21+C22+C23</f>
        <v>84449</v>
      </c>
      <c r="D20" s="18">
        <f>D21+D22+D23</f>
        <v>87716</v>
      </c>
      <c r="E20" s="18">
        <f>E21+E22+E23</f>
        <v>16540</v>
      </c>
      <c r="F20" s="18">
        <f aca="true" t="shared" si="6" ref="F20:M20">F21+F22+F23</f>
        <v>75918</v>
      </c>
      <c r="G20" s="18">
        <f t="shared" si="6"/>
        <v>124170</v>
      </c>
      <c r="H20" s="18">
        <f t="shared" si="6"/>
        <v>133812</v>
      </c>
      <c r="I20" s="18">
        <f t="shared" si="6"/>
        <v>125541</v>
      </c>
      <c r="J20" s="18">
        <f t="shared" si="6"/>
        <v>82888</v>
      </c>
      <c r="K20" s="18">
        <f t="shared" si="6"/>
        <v>127667</v>
      </c>
      <c r="L20" s="18">
        <f t="shared" si="6"/>
        <v>51539</v>
      </c>
      <c r="M20" s="18">
        <f t="shared" si="6"/>
        <v>27411</v>
      </c>
      <c r="N20" s="12">
        <f aca="true" t="shared" si="7" ref="N20:N26">SUM(B20:M20)</f>
        <v>1094948</v>
      </c>
      <c r="O20"/>
    </row>
    <row r="21" spans="1:15" ht="18.75" customHeight="1">
      <c r="A21" s="13" t="s">
        <v>11</v>
      </c>
      <c r="B21" s="14">
        <v>88637</v>
      </c>
      <c r="C21" s="14">
        <v>50992</v>
      </c>
      <c r="D21" s="14">
        <v>52014</v>
      </c>
      <c r="E21" s="14">
        <v>9696</v>
      </c>
      <c r="F21" s="14">
        <v>43881</v>
      </c>
      <c r="G21" s="14">
        <v>74619</v>
      </c>
      <c r="H21" s="14">
        <v>80612</v>
      </c>
      <c r="I21" s="14">
        <v>73691</v>
      </c>
      <c r="J21" s="14">
        <v>48371</v>
      </c>
      <c r="K21" s="14">
        <v>71065</v>
      </c>
      <c r="L21" s="14">
        <v>28800</v>
      </c>
      <c r="M21" s="14">
        <v>15130</v>
      </c>
      <c r="N21" s="12">
        <f t="shared" si="7"/>
        <v>637508</v>
      </c>
      <c r="O21"/>
    </row>
    <row r="22" spans="1:15" ht="18.75" customHeight="1">
      <c r="A22" s="13" t="s">
        <v>12</v>
      </c>
      <c r="B22" s="14">
        <v>62693</v>
      </c>
      <c r="C22" s="14">
        <v>29161</v>
      </c>
      <c r="D22" s="14">
        <v>31908</v>
      </c>
      <c r="E22" s="14">
        <v>5943</v>
      </c>
      <c r="F22" s="14">
        <v>27836</v>
      </c>
      <c r="G22" s="14">
        <v>42469</v>
      </c>
      <c r="H22" s="14">
        <v>47383</v>
      </c>
      <c r="I22" s="14">
        <v>47235</v>
      </c>
      <c r="J22" s="14">
        <v>31016</v>
      </c>
      <c r="K22" s="14">
        <v>52003</v>
      </c>
      <c r="L22" s="14">
        <v>20886</v>
      </c>
      <c r="M22" s="14">
        <v>11382</v>
      </c>
      <c r="N22" s="12">
        <f t="shared" si="7"/>
        <v>409915</v>
      </c>
      <c r="O22"/>
    </row>
    <row r="23" spans="1:15" ht="18.75" customHeight="1">
      <c r="A23" s="13" t="s">
        <v>13</v>
      </c>
      <c r="B23" s="14">
        <v>5967</v>
      </c>
      <c r="C23" s="14">
        <v>4296</v>
      </c>
      <c r="D23" s="14">
        <v>3794</v>
      </c>
      <c r="E23" s="14">
        <v>901</v>
      </c>
      <c r="F23" s="14">
        <v>4201</v>
      </c>
      <c r="G23" s="14">
        <v>7082</v>
      </c>
      <c r="H23" s="14">
        <v>5817</v>
      </c>
      <c r="I23" s="14">
        <v>4615</v>
      </c>
      <c r="J23" s="14">
        <v>3501</v>
      </c>
      <c r="K23" s="14">
        <v>4599</v>
      </c>
      <c r="L23" s="14">
        <v>1853</v>
      </c>
      <c r="M23" s="14">
        <v>899</v>
      </c>
      <c r="N23" s="12">
        <f t="shared" si="7"/>
        <v>47525</v>
      </c>
      <c r="O23"/>
    </row>
    <row r="24" spans="1:15" ht="18.75" customHeight="1">
      <c r="A24" s="17" t="s">
        <v>14</v>
      </c>
      <c r="B24" s="14">
        <f>B25+B26</f>
        <v>58851</v>
      </c>
      <c r="C24" s="14">
        <f>C25+C26</f>
        <v>44271</v>
      </c>
      <c r="D24" s="14">
        <f>D25+D26</f>
        <v>44605</v>
      </c>
      <c r="E24" s="14">
        <f>E25+E26</f>
        <v>10646</v>
      </c>
      <c r="F24" s="14">
        <f aca="true" t="shared" si="8" ref="F24:M24">F25+F26</f>
        <v>45765</v>
      </c>
      <c r="G24" s="14">
        <f t="shared" si="8"/>
        <v>71882</v>
      </c>
      <c r="H24" s="14">
        <f t="shared" si="8"/>
        <v>64953</v>
      </c>
      <c r="I24" s="14">
        <f t="shared" si="8"/>
        <v>43883</v>
      </c>
      <c r="J24" s="14">
        <f t="shared" si="8"/>
        <v>37433</v>
      </c>
      <c r="K24" s="14">
        <f t="shared" si="8"/>
        <v>35477</v>
      </c>
      <c r="L24" s="14">
        <f t="shared" si="8"/>
        <v>12960</v>
      </c>
      <c r="M24" s="14">
        <f t="shared" si="8"/>
        <v>5431</v>
      </c>
      <c r="N24" s="12">
        <f t="shared" si="7"/>
        <v>476157</v>
      </c>
      <c r="O24"/>
    </row>
    <row r="25" spans="1:15" ht="18.75" customHeight="1">
      <c r="A25" s="13" t="s">
        <v>15</v>
      </c>
      <c r="B25" s="14">
        <v>37665</v>
      </c>
      <c r="C25" s="14">
        <v>28333</v>
      </c>
      <c r="D25" s="14">
        <v>28547</v>
      </c>
      <c r="E25" s="14">
        <v>6813</v>
      </c>
      <c r="F25" s="14">
        <v>29290</v>
      </c>
      <c r="G25" s="14">
        <v>46004</v>
      </c>
      <c r="H25" s="14">
        <v>41570</v>
      </c>
      <c r="I25" s="14">
        <v>28085</v>
      </c>
      <c r="J25" s="14">
        <v>23957</v>
      </c>
      <c r="K25" s="14">
        <v>22705</v>
      </c>
      <c r="L25" s="14">
        <v>8294</v>
      </c>
      <c r="M25" s="14">
        <v>3476</v>
      </c>
      <c r="N25" s="12">
        <f t="shared" si="7"/>
        <v>304739</v>
      </c>
      <c r="O25"/>
    </row>
    <row r="26" spans="1:15" ht="18.75" customHeight="1">
      <c r="A26" s="13" t="s">
        <v>16</v>
      </c>
      <c r="B26" s="14">
        <v>21186</v>
      </c>
      <c r="C26" s="14">
        <v>15938</v>
      </c>
      <c r="D26" s="14">
        <v>16058</v>
      </c>
      <c r="E26" s="14">
        <v>3833</v>
      </c>
      <c r="F26" s="14">
        <v>16475</v>
      </c>
      <c r="G26" s="14">
        <v>25878</v>
      </c>
      <c r="H26" s="14">
        <v>23383</v>
      </c>
      <c r="I26" s="14">
        <v>15798</v>
      </c>
      <c r="J26" s="14">
        <v>13476</v>
      </c>
      <c r="K26" s="14">
        <v>12772</v>
      </c>
      <c r="L26" s="14">
        <v>4666</v>
      </c>
      <c r="M26" s="14">
        <v>1955</v>
      </c>
      <c r="N26" s="12">
        <f t="shared" si="7"/>
        <v>171418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0.9971280584193449</v>
      </c>
      <c r="C32" s="23">
        <f aca="true" t="shared" si="9" ref="C32:M32">(((+C$8+C$20)*C$29)+(C$24*C$30))/C$7</f>
        <v>0.9945169740185231</v>
      </c>
      <c r="D32" s="23">
        <f t="shared" si="9"/>
        <v>0.9978935377582522</v>
      </c>
      <c r="E32" s="23">
        <f t="shared" si="9"/>
        <v>0.9903525213793103</v>
      </c>
      <c r="F32" s="23">
        <f t="shared" si="9"/>
        <v>1</v>
      </c>
      <c r="G32" s="23">
        <f t="shared" si="9"/>
        <v>1</v>
      </c>
      <c r="H32" s="23">
        <f t="shared" si="9"/>
        <v>0.9961877630817558</v>
      </c>
      <c r="I32" s="23">
        <f t="shared" si="9"/>
        <v>0.9960085994514172</v>
      </c>
      <c r="J32" s="23">
        <f t="shared" si="9"/>
        <v>0.9983919319877356</v>
      </c>
      <c r="K32" s="23">
        <f t="shared" si="9"/>
        <v>0.997115566814917</v>
      </c>
      <c r="L32" s="23">
        <f t="shared" si="9"/>
        <v>0.998327250024013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1.7588341822458826</v>
      </c>
      <c r="C35" s="26">
        <f>C32*C34</f>
        <v>1.6949552788197688</v>
      </c>
      <c r="D35" s="26">
        <f>D32*D34</f>
        <v>1.5758734748278318</v>
      </c>
      <c r="E35" s="26">
        <f>E32*E34</f>
        <v>2.0007101636904827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1.6978028046202365</v>
      </c>
      <c r="I35" s="26">
        <f t="shared" si="10"/>
        <v>1.6570595069073226</v>
      </c>
      <c r="J35" s="26">
        <f t="shared" si="10"/>
        <v>1.8706869629654201</v>
      </c>
      <c r="K35" s="26">
        <f t="shared" si="10"/>
        <v>1.7863325379489239</v>
      </c>
      <c r="L35" s="26">
        <f t="shared" si="10"/>
        <v>2.124240722601095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-0.0028644803</v>
      </c>
      <c r="C36" s="26">
        <v>-0.0055693067</v>
      </c>
      <c r="D36" s="26">
        <v>-0.0024027979</v>
      </c>
      <c r="E36" s="26">
        <v>-0.0007326897</v>
      </c>
      <c r="F36" s="26">
        <v>-0.00295929</v>
      </c>
      <c r="G36" s="26">
        <v>-0.00215388</v>
      </c>
      <c r="H36" s="26">
        <v>-0.0021799826</v>
      </c>
      <c r="I36" s="26">
        <v>0</v>
      </c>
      <c r="J36" s="26">
        <v>-0.0004207316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1001.5200000000001</v>
      </c>
      <c r="E38" s="65">
        <f t="shared" si="11"/>
        <v>81.32000000000001</v>
      </c>
      <c r="F38" s="65">
        <f t="shared" si="11"/>
        <v>1074.28</v>
      </c>
      <c r="G38" s="65">
        <f t="shared" si="11"/>
        <v>1194.1200000000001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8846.759999999998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234</v>
      </c>
      <c r="E39" s="67">
        <v>19</v>
      </c>
      <c r="F39" s="67">
        <v>251</v>
      </c>
      <c r="G39" s="67">
        <v>279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2067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899386.4335441695</v>
      </c>
      <c r="C42" s="69">
        <f aca="true" t="shared" si="12" ref="C42:N42">C43+C44+C45</f>
        <v>559024.5926374991</v>
      </c>
      <c r="D42" s="69">
        <f t="shared" si="12"/>
        <v>584079.4018077927</v>
      </c>
      <c r="E42" s="69">
        <f t="shared" si="12"/>
        <v>145079.68686431</v>
      </c>
      <c r="F42" s="69">
        <f>F43+F44+F45</f>
        <v>578966.9149396301</v>
      </c>
      <c r="G42" s="69">
        <f>G43+G44+G45</f>
        <v>744469.3083662</v>
      </c>
      <c r="H42" s="69">
        <f t="shared" si="12"/>
        <v>821684.931119152</v>
      </c>
      <c r="I42" s="69">
        <f t="shared" si="12"/>
        <v>697762.9024660699</v>
      </c>
      <c r="J42" s="69">
        <f t="shared" si="12"/>
        <v>570478.1359237281</v>
      </c>
      <c r="K42" s="69">
        <f t="shared" si="12"/>
        <v>663522.5032259001</v>
      </c>
      <c r="L42" s="69">
        <f t="shared" si="12"/>
        <v>353847.52260799997</v>
      </c>
      <c r="M42" s="69">
        <f t="shared" si="12"/>
        <v>192202.128372</v>
      </c>
      <c r="N42" s="69">
        <f t="shared" si="12"/>
        <v>6810504.4618744515</v>
      </c>
    </row>
    <row r="43" spans="1:14" ht="18.75" customHeight="1">
      <c r="A43" s="66" t="s">
        <v>94</v>
      </c>
      <c r="B43" s="63">
        <f aca="true" t="shared" si="13" ref="B43:H43">B35*B7</f>
        <v>899237.3935226701</v>
      </c>
      <c r="C43" s="63">
        <f t="shared" si="13"/>
        <v>558364.03263576</v>
      </c>
      <c r="D43" s="63">
        <f t="shared" si="13"/>
        <v>583968.2818199999</v>
      </c>
      <c r="E43" s="63">
        <f t="shared" si="13"/>
        <v>145051.48686756</v>
      </c>
      <c r="F43" s="63">
        <f t="shared" si="13"/>
        <v>578822.6007000001</v>
      </c>
      <c r="G43" s="63">
        <f t="shared" si="13"/>
        <v>744372.8809999999</v>
      </c>
      <c r="H43" s="63">
        <f t="shared" si="13"/>
        <v>821532.82109964</v>
      </c>
      <c r="I43" s="63">
        <f>I35*I7</f>
        <v>697762.9024660699</v>
      </c>
      <c r="J43" s="63">
        <f>J35*J7</f>
        <v>570456.63592149</v>
      </c>
      <c r="K43" s="63">
        <f>K35*K7</f>
        <v>663522.5032259001</v>
      </c>
      <c r="L43" s="63">
        <f>L35*L7</f>
        <v>353847.52260799997</v>
      </c>
      <c r="M43" s="63">
        <f>M35*M7</f>
        <v>192198.445</v>
      </c>
      <c r="N43" s="65">
        <f>SUM(B43:M43)</f>
        <v>6809137.50686709</v>
      </c>
    </row>
    <row r="44" spans="1:14" ht="18.75" customHeight="1">
      <c r="A44" s="66" t="s">
        <v>95</v>
      </c>
      <c r="B44" s="63">
        <f aca="true" t="shared" si="14" ref="B44:M44">B36*B7</f>
        <v>-1464.5199785007</v>
      </c>
      <c r="C44" s="63">
        <f t="shared" si="14"/>
        <v>-1834.6799982609</v>
      </c>
      <c r="D44" s="63">
        <f t="shared" si="14"/>
        <v>-890.4000122071999</v>
      </c>
      <c r="E44" s="63">
        <f t="shared" si="14"/>
        <v>-53.12000325</v>
      </c>
      <c r="F44" s="63">
        <f t="shared" si="14"/>
        <v>-929.96576037</v>
      </c>
      <c r="G44" s="63">
        <f t="shared" si="14"/>
        <v>-1097.6926338</v>
      </c>
      <c r="H44" s="63">
        <f t="shared" si="14"/>
        <v>-1054.8499804879998</v>
      </c>
      <c r="I44" s="63">
        <f t="shared" si="14"/>
        <v>0</v>
      </c>
      <c r="J44" s="63">
        <f t="shared" si="14"/>
        <v>-128.299997762</v>
      </c>
      <c r="K44" s="63">
        <f t="shared" si="14"/>
        <v>0</v>
      </c>
      <c r="L44" s="63">
        <f t="shared" si="14"/>
        <v>0</v>
      </c>
      <c r="M44" s="63">
        <f t="shared" si="14"/>
        <v>-26.276628</v>
      </c>
      <c r="N44" s="28">
        <f>SUM(B44:M44)</f>
        <v>-7479.804992638799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1001.5200000000001</v>
      </c>
      <c r="E45" s="63">
        <f t="shared" si="15"/>
        <v>81.32000000000001</v>
      </c>
      <c r="F45" s="63">
        <f t="shared" si="15"/>
        <v>1074.28</v>
      </c>
      <c r="G45" s="63">
        <f t="shared" si="15"/>
        <v>1194.1200000000001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8846.759999999998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45139.36999999998</v>
      </c>
      <c r="C47" s="28">
        <f t="shared" si="16"/>
        <v>65570.64000000001</v>
      </c>
      <c r="D47" s="28">
        <f t="shared" si="16"/>
        <v>52325.22</v>
      </c>
      <c r="E47" s="28">
        <f t="shared" si="16"/>
        <v>51119.310000000005</v>
      </c>
      <c r="F47" s="28">
        <f t="shared" si="16"/>
        <v>291433.22000000003</v>
      </c>
      <c r="G47" s="28">
        <f t="shared" si="16"/>
        <v>253951.35</v>
      </c>
      <c r="H47" s="28">
        <f t="shared" si="16"/>
        <v>30257.690000000002</v>
      </c>
      <c r="I47" s="28">
        <f t="shared" si="16"/>
        <v>207123.90999999997</v>
      </c>
      <c r="J47" s="28">
        <f t="shared" si="16"/>
        <v>51415.649999999994</v>
      </c>
      <c r="K47" s="28">
        <f t="shared" si="16"/>
        <v>81197.41</v>
      </c>
      <c r="L47" s="28">
        <f t="shared" si="16"/>
        <v>-24890.02</v>
      </c>
      <c r="M47" s="28">
        <f t="shared" si="16"/>
        <v>-11269.95</v>
      </c>
      <c r="N47" s="28">
        <f t="shared" si="16"/>
        <v>1093373.7999999998</v>
      </c>
      <c r="P47" s="40"/>
    </row>
    <row r="48" spans="1:16" ht="18.75" customHeight="1">
      <c r="A48" s="17" t="s">
        <v>50</v>
      </c>
      <c r="B48" s="29">
        <f>B49+B50</f>
        <v>-93117.5</v>
      </c>
      <c r="C48" s="29">
        <f>C49+C50</f>
        <v>-82558</v>
      </c>
      <c r="D48" s="29">
        <f>D49+D50</f>
        <v>-58481.5</v>
      </c>
      <c r="E48" s="29">
        <f>E49+E50</f>
        <v>-12838</v>
      </c>
      <c r="F48" s="29">
        <f aca="true" t="shared" si="17" ref="F48:M48">F49+F50</f>
        <v>-49784</v>
      </c>
      <c r="G48" s="29">
        <f t="shared" si="17"/>
        <v>-93369.5</v>
      </c>
      <c r="H48" s="29">
        <f t="shared" si="17"/>
        <v>-123809</v>
      </c>
      <c r="I48" s="29">
        <f t="shared" si="17"/>
        <v>-55111</v>
      </c>
      <c r="J48" s="29">
        <f t="shared" si="17"/>
        <v>-71669.5</v>
      </c>
      <c r="K48" s="29">
        <f t="shared" si="17"/>
        <v>-55800.5</v>
      </c>
      <c r="L48" s="29">
        <f t="shared" si="17"/>
        <v>-44905</v>
      </c>
      <c r="M48" s="29">
        <f t="shared" si="17"/>
        <v>-25329.5</v>
      </c>
      <c r="N48" s="28">
        <f aca="true" t="shared" si="18" ref="N48:N59">SUM(B48:M48)</f>
        <v>-766773</v>
      </c>
      <c r="P48" s="40"/>
    </row>
    <row r="49" spans="1:16" ht="18.75" customHeight="1">
      <c r="A49" s="13" t="s">
        <v>51</v>
      </c>
      <c r="B49" s="20">
        <f>ROUND(-B9*$D$3,2)</f>
        <v>-93117.5</v>
      </c>
      <c r="C49" s="20">
        <f>ROUND(-C9*$D$3,2)</f>
        <v>-82558</v>
      </c>
      <c r="D49" s="20">
        <f>ROUND(-D9*$D$3,2)</f>
        <v>-58481.5</v>
      </c>
      <c r="E49" s="20">
        <f>ROUND(-E9*$D$3,2)</f>
        <v>-12838</v>
      </c>
      <c r="F49" s="20">
        <f aca="true" t="shared" si="19" ref="F49:M49">ROUND(-F9*$D$3,2)</f>
        <v>-49784</v>
      </c>
      <c r="G49" s="20">
        <f t="shared" si="19"/>
        <v>-93369.5</v>
      </c>
      <c r="H49" s="20">
        <f t="shared" si="19"/>
        <v>-123809</v>
      </c>
      <c r="I49" s="20">
        <f t="shared" si="19"/>
        <v>-55111</v>
      </c>
      <c r="J49" s="20">
        <f t="shared" si="19"/>
        <v>-71669.5</v>
      </c>
      <c r="K49" s="20">
        <f t="shared" si="19"/>
        <v>-55800.5</v>
      </c>
      <c r="L49" s="20">
        <f t="shared" si="19"/>
        <v>-44905</v>
      </c>
      <c r="M49" s="20">
        <f t="shared" si="19"/>
        <v>-25329.5</v>
      </c>
      <c r="N49" s="54">
        <f t="shared" si="18"/>
        <v>-766773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-1853.24</v>
      </c>
      <c r="C51" s="29">
        <f aca="true" t="shared" si="21" ref="C51:M51">SUM(C52:C58)</f>
        <v>-119.84</v>
      </c>
      <c r="D51" s="29">
        <f t="shared" si="21"/>
        <v>3595.2</v>
      </c>
      <c r="E51" s="29">
        <f t="shared" si="21"/>
        <v>-1299.6</v>
      </c>
      <c r="F51" s="29">
        <f t="shared" si="21"/>
        <v>-1068.48</v>
      </c>
      <c r="G51" s="29">
        <f t="shared" si="21"/>
        <v>556.4</v>
      </c>
      <c r="H51" s="29">
        <f t="shared" si="21"/>
        <v>-1801.88</v>
      </c>
      <c r="I51" s="29">
        <f t="shared" si="21"/>
        <v>-2649.32</v>
      </c>
      <c r="J51" s="29">
        <f t="shared" si="21"/>
        <v>-2174.24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-11604.32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-1000</v>
      </c>
      <c r="F54" s="27">
        <v>-1000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-2000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96</v>
      </c>
      <c r="B58" s="27">
        <v>-1853.24</v>
      </c>
      <c r="C58" s="27">
        <v>-119.84</v>
      </c>
      <c r="D58" s="27">
        <v>3595.2</v>
      </c>
      <c r="E58" s="27">
        <v>-299.6</v>
      </c>
      <c r="F58" s="27">
        <v>-68.48</v>
      </c>
      <c r="G58" s="27">
        <v>556.4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-9604.32</v>
      </c>
      <c r="O58"/>
    </row>
    <row r="59" spans="1:15" ht="18.75" customHeight="1">
      <c r="A59" s="17" t="s">
        <v>103</v>
      </c>
      <c r="B59" s="30">
        <v>140110.11</v>
      </c>
      <c r="C59" s="30">
        <v>148248.48</v>
      </c>
      <c r="D59" s="30">
        <v>107211.52</v>
      </c>
      <c r="E59" s="30">
        <v>65256.91</v>
      </c>
      <c r="F59" s="30">
        <v>342285.7</v>
      </c>
      <c r="G59" s="30">
        <v>346764.45</v>
      </c>
      <c r="H59" s="30">
        <v>155868.57</v>
      </c>
      <c r="I59" s="30">
        <v>264884.23</v>
      </c>
      <c r="J59" s="30">
        <v>125259.39</v>
      </c>
      <c r="K59" s="30">
        <v>139698.59</v>
      </c>
      <c r="L59" s="30">
        <v>21371.74</v>
      </c>
      <c r="M59" s="30">
        <v>14791.43</v>
      </c>
      <c r="N59" s="27">
        <f t="shared" si="18"/>
        <v>1871751.1199999999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">
      <c r="A61" s="2" t="s">
        <v>60</v>
      </c>
      <c r="B61" s="32">
        <f aca="true" t="shared" si="22" ref="B61:M61">+B42+B47</f>
        <v>944525.8035441695</v>
      </c>
      <c r="C61" s="32">
        <f t="shared" si="22"/>
        <v>624595.2326374991</v>
      </c>
      <c r="D61" s="32">
        <f t="shared" si="22"/>
        <v>636404.6218077927</v>
      </c>
      <c r="E61" s="32">
        <f t="shared" si="22"/>
        <v>196198.99686431</v>
      </c>
      <c r="F61" s="32">
        <f t="shared" si="22"/>
        <v>870400.13493963</v>
      </c>
      <c r="G61" s="32">
        <f t="shared" si="22"/>
        <v>998420.6583661999</v>
      </c>
      <c r="H61" s="32">
        <f t="shared" si="22"/>
        <v>851942.621119152</v>
      </c>
      <c r="I61" s="32">
        <f t="shared" si="22"/>
        <v>904886.8124660698</v>
      </c>
      <c r="J61" s="32">
        <f t="shared" si="22"/>
        <v>621893.7859237281</v>
      </c>
      <c r="K61" s="32">
        <f t="shared" si="22"/>
        <v>744719.9132259001</v>
      </c>
      <c r="L61" s="32">
        <f t="shared" si="22"/>
        <v>328957.50260799995</v>
      </c>
      <c r="M61" s="32">
        <f t="shared" si="22"/>
        <v>180932.178372</v>
      </c>
      <c r="N61" s="32">
        <f>SUM(B61:M61)</f>
        <v>7903878.261874452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61</v>
      </c>
      <c r="B64" s="42">
        <f>SUM(B65:B78)</f>
        <v>944525.7999999999</v>
      </c>
      <c r="C64" s="42">
        <f aca="true" t="shared" si="23" ref="C64:M64">SUM(C65:C78)</f>
        <v>624595.23</v>
      </c>
      <c r="D64" s="42">
        <f t="shared" si="23"/>
        <v>636404.62</v>
      </c>
      <c r="E64" s="42">
        <f t="shared" si="23"/>
        <v>196199</v>
      </c>
      <c r="F64" s="42">
        <f t="shared" si="23"/>
        <v>870400.13</v>
      </c>
      <c r="G64" s="42">
        <f t="shared" si="23"/>
        <v>998420.66</v>
      </c>
      <c r="H64" s="42">
        <f t="shared" si="23"/>
        <v>851942.61</v>
      </c>
      <c r="I64" s="42">
        <f t="shared" si="23"/>
        <v>904886.81</v>
      </c>
      <c r="J64" s="42">
        <f t="shared" si="23"/>
        <v>621893.79</v>
      </c>
      <c r="K64" s="42">
        <f t="shared" si="23"/>
        <v>744719.91</v>
      </c>
      <c r="L64" s="42">
        <f t="shared" si="23"/>
        <v>328957.5</v>
      </c>
      <c r="M64" s="42">
        <f t="shared" si="23"/>
        <v>180932.18</v>
      </c>
      <c r="N64" s="32">
        <f>SUM(N65:N78)</f>
        <v>7903878.239999999</v>
      </c>
      <c r="P64" s="40"/>
    </row>
    <row r="65" spans="1:14" ht="18.75" customHeight="1">
      <c r="A65" s="17" t="s">
        <v>98</v>
      </c>
      <c r="B65" s="42">
        <v>171793.97</v>
      </c>
      <c r="C65" s="42">
        <v>162814.89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334608.86</v>
      </c>
    </row>
    <row r="66" spans="1:14" ht="18.75" customHeight="1">
      <c r="A66" s="17" t="s">
        <v>99</v>
      </c>
      <c r="B66" s="42">
        <v>772731.83</v>
      </c>
      <c r="C66" s="42">
        <v>461780.34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1234512.17</v>
      </c>
    </row>
    <row r="67" spans="1:14" ht="18.75" customHeight="1">
      <c r="A67" s="17" t="s">
        <v>81</v>
      </c>
      <c r="B67" s="41">
        <v>0</v>
      </c>
      <c r="C67" s="41">
        <v>0</v>
      </c>
      <c r="D67" s="29">
        <v>636404.62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636404.62</v>
      </c>
    </row>
    <row r="68" spans="1:14" ht="18.75" customHeight="1">
      <c r="A68" s="17" t="s">
        <v>71</v>
      </c>
      <c r="B68" s="41">
        <v>0</v>
      </c>
      <c r="C68" s="41">
        <v>0</v>
      </c>
      <c r="D68" s="41">
        <v>0</v>
      </c>
      <c r="E68" s="29">
        <v>196199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196199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41">
        <v>0</v>
      </c>
      <c r="F69" s="29">
        <v>870400.13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870400.13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998420.66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998420.66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654987.83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654987.83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196954.78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196954.78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904886.81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904886.81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621893.79</v>
      </c>
      <c r="K74" s="41">
        <v>0</v>
      </c>
      <c r="L74" s="41">
        <v>0</v>
      </c>
      <c r="M74" s="41">
        <v>0</v>
      </c>
      <c r="N74" s="32">
        <f t="shared" si="24"/>
        <v>621893.79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744719.91</v>
      </c>
      <c r="L75" s="41">
        <v>0</v>
      </c>
      <c r="M75" s="70"/>
      <c r="N75" s="29">
        <f t="shared" si="24"/>
        <v>744719.91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328957.5</v>
      </c>
      <c r="M76" s="41">
        <v>0</v>
      </c>
      <c r="N76" s="32">
        <f t="shared" si="24"/>
        <v>328957.5</v>
      </c>
    </row>
    <row r="77" spans="1:15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180932.18</v>
      </c>
      <c r="N77" s="29">
        <f t="shared" si="24"/>
        <v>180932.18</v>
      </c>
      <c r="O77"/>
    </row>
    <row r="78" spans="1:15" ht="18.75" customHeight="1">
      <c r="A78" s="38" t="s">
        <v>62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104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100</v>
      </c>
      <c r="B82" s="52">
        <v>1.965356616047457</v>
      </c>
      <c r="C82" s="52">
        <v>1.9096614418741837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1.712168589762035</v>
      </c>
      <c r="C83" s="52">
        <v>1.6080344996695024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92</v>
      </c>
      <c r="B84" s="52">
        <v>0</v>
      </c>
      <c r="C84" s="52">
        <v>0</v>
      </c>
      <c r="D84" s="24">
        <v>1.5758734699164525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82</v>
      </c>
      <c r="B85" s="52">
        <v>0</v>
      </c>
      <c r="C85" s="52">
        <v>0</v>
      </c>
      <c r="D85" s="52">
        <v>0</v>
      </c>
      <c r="E85" s="52">
        <v>2.0007102068965517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83</v>
      </c>
      <c r="B86" s="52">
        <v>0</v>
      </c>
      <c r="C86" s="52">
        <v>0</v>
      </c>
      <c r="D86" s="52">
        <v>0</v>
      </c>
      <c r="E86" s="52">
        <v>0</v>
      </c>
      <c r="F86" s="52">
        <v>1.8418999977724955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84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1.4605999980378115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85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1.7188951257992195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86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1.63564067215923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87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1.6570595010508569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88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1.8706869763399958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89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1.7863325292641692</v>
      </c>
      <c r="L92" s="52">
        <v>0</v>
      </c>
      <c r="M92" s="52">
        <v>0</v>
      </c>
      <c r="N92" s="29"/>
    </row>
    <row r="93" spans="1:14" ht="18.75" customHeight="1">
      <c r="A93" s="17" t="s">
        <v>90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2.124240706944578</v>
      </c>
      <c r="M93" s="52">
        <v>0</v>
      </c>
      <c r="N93" s="71"/>
    </row>
    <row r="94" spans="1:15" ht="18.75" customHeight="1">
      <c r="A94" s="38" t="s">
        <v>91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2.0890000543448726</v>
      </c>
      <c r="N94" s="58"/>
      <c r="O94"/>
    </row>
    <row r="95" spans="1:13" ht="40.5" customHeight="1">
      <c r="A95" s="84" t="s">
        <v>105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8" ht="13.5">
      <c r="B98" s="48"/>
    </row>
    <row r="99" spans="3:8" ht="14.25">
      <c r="C99" s="83"/>
      <c r="H99" s="49"/>
    </row>
    <row r="100" ht="13.5">
      <c r="C100" s="83"/>
    </row>
    <row r="101" spans="3:11" ht="13.5">
      <c r="C101" s="83"/>
      <c r="H101" s="50"/>
      <c r="I101" s="51"/>
      <c r="J101" s="51"/>
      <c r="K101" s="51"/>
    </row>
    <row r="102" ht="13.5">
      <c r="C102" s="83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70" zoomScaleNormal="7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C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106</v>
      </c>
      <c r="C5" s="4" t="s">
        <v>107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5" ht="18.75" customHeight="1">
      <c r="A7" s="17" t="s">
        <v>108</v>
      </c>
      <c r="B7" s="30">
        <f>+B10</f>
        <v>200241.48</v>
      </c>
      <c r="C7" s="30">
        <f>+C10</f>
        <v>36500.11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27">
        <f>SUM(B7:M7)</f>
        <v>236741.59000000003</v>
      </c>
      <c r="O7"/>
    </row>
    <row r="8" spans="1:16" ht="15" customHeight="1">
      <c r="A8" s="3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7"/>
    </row>
    <row r="9" spans="1:14" ht="1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6" ht="18.75" customHeight="1">
      <c r="A10" s="2" t="s">
        <v>109</v>
      </c>
      <c r="B10" s="42">
        <f>SUM(B11:B24)</f>
        <v>200241.48</v>
      </c>
      <c r="C10" s="42">
        <f aca="true" t="shared" si="0" ref="C10:M10">SUM(C11:C24)</f>
        <v>36500.11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85">
        <f>SUM(N11:N24)</f>
        <v>236741.59</v>
      </c>
      <c r="P10" s="47"/>
    </row>
    <row r="11" spans="1:14" ht="18.75" customHeight="1">
      <c r="A11" s="17" t="s">
        <v>110</v>
      </c>
      <c r="B11" s="42">
        <v>8941.1</v>
      </c>
      <c r="C11" s="42">
        <v>2674.64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2">
        <f>SUM(B11:M11)</f>
        <v>11615.74</v>
      </c>
    </row>
    <row r="12" spans="1:14" ht="18.75" customHeight="1">
      <c r="A12" s="17" t="s">
        <v>111</v>
      </c>
      <c r="B12" s="42">
        <v>191300.38</v>
      </c>
      <c r="C12" s="42">
        <v>33825.47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2">
        <f aca="true" t="shared" si="1" ref="N12:N23">SUM(B12:M12)</f>
        <v>225125.85</v>
      </c>
    </row>
    <row r="13" spans="1:14" ht="18.75" customHeight="1">
      <c r="A13" s="17" t="s">
        <v>112</v>
      </c>
      <c r="B13" s="41">
        <v>0</v>
      </c>
      <c r="C13" s="41">
        <v>0</v>
      </c>
      <c r="D13" s="29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29">
        <f t="shared" si="1"/>
        <v>0</v>
      </c>
    </row>
    <row r="14" spans="1:14" ht="18.75" customHeight="1">
      <c r="A14" s="17" t="s">
        <v>113</v>
      </c>
      <c r="B14" s="41">
        <v>0</v>
      </c>
      <c r="C14" s="41">
        <v>0</v>
      </c>
      <c r="D14" s="41">
        <v>0</v>
      </c>
      <c r="E14" s="29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2">
        <f t="shared" si="1"/>
        <v>0</v>
      </c>
    </row>
    <row r="15" spans="1:14" ht="18.75" customHeight="1">
      <c r="A15" s="17" t="s">
        <v>114</v>
      </c>
      <c r="B15" s="41">
        <v>0</v>
      </c>
      <c r="C15" s="41">
        <v>0</v>
      </c>
      <c r="D15" s="41">
        <v>0</v>
      </c>
      <c r="E15" s="41">
        <v>0</v>
      </c>
      <c r="F15" s="29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29">
        <f t="shared" si="1"/>
        <v>0</v>
      </c>
    </row>
    <row r="16" spans="1:14" ht="18.75" customHeight="1">
      <c r="A16" s="17" t="s">
        <v>115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2">
        <f t="shared" si="1"/>
        <v>0</v>
      </c>
    </row>
    <row r="17" spans="1:14" ht="18.75" customHeight="1">
      <c r="A17" s="17" t="s">
        <v>116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2">
        <f t="shared" si="1"/>
        <v>0</v>
      </c>
    </row>
    <row r="18" spans="1:14" ht="18.75" customHeight="1">
      <c r="A18" s="17" t="s">
        <v>117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2">
        <f t="shared" si="1"/>
        <v>0</v>
      </c>
    </row>
    <row r="19" spans="1:14" ht="18.75" customHeight="1">
      <c r="A19" s="17" t="s">
        <v>118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29">
        <v>0</v>
      </c>
      <c r="J19" s="41">
        <v>0</v>
      </c>
      <c r="K19" s="41">
        <v>0</v>
      </c>
      <c r="L19" s="41">
        <v>0</v>
      </c>
      <c r="M19" s="41">
        <v>0</v>
      </c>
      <c r="N19" s="29">
        <f t="shared" si="1"/>
        <v>0</v>
      </c>
    </row>
    <row r="20" spans="1:14" ht="18.75" customHeight="1">
      <c r="A20" s="17" t="s">
        <v>119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29">
        <v>0</v>
      </c>
      <c r="K20" s="41">
        <v>0</v>
      </c>
      <c r="L20" s="41">
        <v>0</v>
      </c>
      <c r="M20" s="41">
        <v>0</v>
      </c>
      <c r="N20" s="32">
        <f t="shared" si="1"/>
        <v>0</v>
      </c>
    </row>
    <row r="21" spans="1:14" ht="18.75" customHeight="1">
      <c r="A21" s="17" t="s">
        <v>120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29">
        <v>0</v>
      </c>
      <c r="L21" s="41">
        <v>0</v>
      </c>
      <c r="M21" s="41">
        <v>0</v>
      </c>
      <c r="N21" s="29">
        <f t="shared" si="1"/>
        <v>0</v>
      </c>
    </row>
    <row r="22" spans="1:14" ht="18.75" customHeight="1">
      <c r="A22" s="17" t="s">
        <v>121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29">
        <v>0</v>
      </c>
      <c r="M22" s="41">
        <v>0</v>
      </c>
      <c r="N22" s="32">
        <f t="shared" si="1"/>
        <v>0</v>
      </c>
    </row>
    <row r="23" spans="1:15" ht="18.75" customHeight="1">
      <c r="A23" s="17" t="s">
        <v>122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29">
        <v>0</v>
      </c>
      <c r="N23" s="29">
        <f t="shared" si="1"/>
        <v>0</v>
      </c>
      <c r="O23"/>
    </row>
    <row r="24" spans="1:15" ht="18.75" customHeight="1">
      <c r="A24" s="38" t="s">
        <v>123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f>SUM(B24:M24)</f>
        <v>0</v>
      </c>
      <c r="O24"/>
    </row>
    <row r="25" ht="27.75" customHeight="1">
      <c r="A25" s="46" t="s">
        <v>124</v>
      </c>
    </row>
    <row r="26" ht="13.5">
      <c r="B26" s="47"/>
    </row>
    <row r="27" ht="13.5">
      <c r="B27" s="47"/>
    </row>
    <row r="28" spans="2:3" ht="13.5">
      <c r="B28" s="47"/>
      <c r="C28" s="86"/>
    </row>
    <row r="29" spans="3:8" ht="14.25">
      <c r="C29" s="86"/>
      <c r="H29" s="49"/>
    </row>
    <row r="30" ht="13.5">
      <c r="C30" s="86"/>
    </row>
    <row r="31" spans="8:11" ht="13.5">
      <c r="H31" s="50"/>
      <c r="I31" s="51"/>
      <c r="J31" s="51"/>
      <c r="K31" s="51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2015-04-30T14:10:07Z</dcterms:modified>
  <cp:category/>
  <cp:version/>
  <cp:contentType/>
  <cp:contentStatus/>
</cp:coreProperties>
</file>