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<sst xmlns="http://schemas.openxmlformats.org/spreadsheetml/2006/main" count="108" uniqueCount="106">
  <si>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</si>
  <si>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</si>
  <si>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</si>
  <si>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</si>
  <si>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</si>
  <si>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</si>
  <si>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</si>
  <si>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</si>
  <si>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</si>
  <si>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</si>
  <si>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</si>
  <si>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</si>
  <si>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</si>
  <si>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</si>
  <si>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</si>
  <si>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</si>
  <si>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</si>
  <si>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</si>
  <si>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</si>
  <si>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</si>
  <si>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</si>
  <si>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</si>
  <si>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</si>
  <si>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</si>
  <si>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</si>
  <si>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</si>
  <si>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</si>
  <si>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</si>
  <si>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</si>
  <si>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</si>
  <si>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</si>
  <si>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</si>
  <si>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</si>
  <si>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</si>
  <si>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</si>
  <si>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</si>
  <si>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</si>
  <si>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</si>
  <si>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</si>
  <si>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</si>
  <si>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</si>
  <si>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</si>
  <si>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</si>
  <si>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</si>
  <si>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</si>
  <si>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</si>
  <si>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</si>
  <si>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</si>
  <si>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</si>
  <si>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</si>
  <si>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</si>
  <si>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</si>
  <si>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</si>
  <si>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</si>
  <si>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</si>
  <si>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</si>
  <si>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</si>
  <si>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</si>
  <si>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</si>
  <si>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</si>
  <si>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</si>
  <si>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</si>
  <si>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</si>
  <si>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</si>
  <si>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</si>
  <si>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</si>
  <si>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</si>
  <si>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</si>
  <si>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</si>
  <si>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</si>
  <si>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</si>
  <si>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</si>
  <si>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</si>
  <si>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</si>
  <si>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</si>
  <si>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</si>
  <si>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</si>
  <si>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</si>
  <si>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</si>
  <si>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</si>
  <si>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</si>
  <si>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</si>
  <si>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</si>
  <si>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</si>
  <si>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</si>
  <si>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</si>
  <si>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</si>
  <si>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</si>
  <si>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</si>
  <si>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</si>
  <si>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</si>
  <si>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</si>
  <si>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</si>
  <si>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</si>
  <si>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</si>
  <si>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</si>
  <si>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</si>
  <si>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</si>
  <si>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</si>
  <si>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</si>
  <si>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</si>
  <si>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</si>
  <si>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</si>
  <si>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</si>
  <si>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</si>
  <si>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16/04/15 - VENCIMENTO 24/04/15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</si>
</sst>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2" width="21.62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491584</v>
      </c>
      <c r="C7" s="10">
        <f>C8+C20+C24</f>
        <v>371587</v>
      </c>
      <c r="D7" s="10">
        <f>D8+D20+D24</f>
        <v>364328</v>
      </c>
      <c r="E7" s="10">
        <f>E8+E20+E24</f>
        <v>68552</v>
      </c>
      <c r="F7" s="10">
        <f aca="true" t="shared" si="0" ref="F7:M7">F8+F20+F24</f>
        <v>268153</v>
      </c>
      <c r="G7" s="10">
        <f t="shared" si="0"/>
        <v>489976</v>
      </c>
      <c r="H7" s="10">
        <f t="shared" si="0"/>
        <v>466380</v>
      </c>
      <c r="I7" s="10">
        <f t="shared" si="0"/>
        <v>415251</v>
      </c>
      <c r="J7" s="10">
        <f t="shared" si="0"/>
        <v>307308</v>
      </c>
      <c r="K7" s="10">
        <f t="shared" si="0"/>
        <v>369604</v>
      </c>
      <c r="L7" s="10">
        <f t="shared" si="0"/>
        <v>163067</v>
      </c>
      <c r="M7" s="10">
        <f t="shared" si="0"/>
        <v>93092</v>
      </c>
      <c r="N7" s="10">
        <f>+N8+N20+N24</f>
        <v>3868882</v>
      </c>
      <c r="O7"/>
      <c r="P7" s="39"/>
    </row>
    <row r="8" spans="1:15" ht="18.75" customHeight="1">
      <c r="A8" s="11" t="s">
        <v>27</v>
      </c>
      <c r="B8" s="12">
        <f>+B9+B12+B16</f>
        <v>286213</v>
      </c>
      <c r="C8" s="12">
        <f>+C9+C12+C16</f>
        <v>228398</v>
      </c>
      <c r="D8" s="12">
        <f>+D9+D12+D16</f>
        <v>235917</v>
      </c>
      <c r="E8" s="12">
        <f>+E9+E12+E16</f>
        <v>42496</v>
      </c>
      <c r="F8" s="12">
        <f aca="true" t="shared" si="1" ref="F8:M8">+F9+F12+F16</f>
        <v>164871</v>
      </c>
      <c r="G8" s="12">
        <f t="shared" si="1"/>
        <v>302597</v>
      </c>
      <c r="H8" s="12">
        <f t="shared" si="1"/>
        <v>275467</v>
      </c>
      <c r="I8" s="12">
        <f t="shared" si="1"/>
        <v>247437</v>
      </c>
      <c r="J8" s="12">
        <f t="shared" si="1"/>
        <v>186338</v>
      </c>
      <c r="K8" s="12">
        <f t="shared" si="1"/>
        <v>206307</v>
      </c>
      <c r="L8" s="12">
        <f t="shared" si="1"/>
        <v>99712</v>
      </c>
      <c r="M8" s="12">
        <f t="shared" si="1"/>
        <v>59669</v>
      </c>
      <c r="N8" s="12">
        <f>SUM(B8:M8)</f>
        <v>2335422</v>
      </c>
      <c r="O8"/>
    </row>
    <row r="9" spans="1:15" ht="18.75" customHeight="1">
      <c r="A9" s="13" t="s">
        <v>4</v>
      </c>
      <c r="B9" s="14">
        <v>25528</v>
      </c>
      <c r="C9" s="14">
        <v>25977</v>
      </c>
      <c r="D9" s="14">
        <v>16122</v>
      </c>
      <c r="E9" s="14">
        <v>3338</v>
      </c>
      <c r="F9" s="14">
        <v>11709</v>
      </c>
      <c r="G9" s="14">
        <v>24394</v>
      </c>
      <c r="H9" s="14">
        <v>32731</v>
      </c>
      <c r="I9" s="14">
        <v>15322</v>
      </c>
      <c r="J9" s="14">
        <v>19444</v>
      </c>
      <c r="K9" s="14">
        <v>15711</v>
      </c>
      <c r="L9" s="14">
        <v>12154</v>
      </c>
      <c r="M9" s="14">
        <v>6972</v>
      </c>
      <c r="N9" s="12">
        <f aca="true" t="shared" si="2" ref="N9:N19">SUM(B9:M9)</f>
        <v>209402</v>
      </c>
      <c r="O9"/>
    </row>
    <row r="10" spans="1:15" ht="18.75" customHeight="1">
      <c r="A10" s="15" t="s">
        <v>5</v>
      </c>
      <c r="B10" s="14">
        <f>+B9-B11</f>
        <v>25528</v>
      </c>
      <c r="C10" s="14">
        <f>+C9-C11</f>
        <v>25977</v>
      </c>
      <c r="D10" s="14">
        <f>+D9-D11</f>
        <v>16122</v>
      </c>
      <c r="E10" s="14">
        <f>+E9-E11</f>
        <v>3338</v>
      </c>
      <c r="F10" s="14">
        <f aca="true" t="shared" si="3" ref="F10:M10">+F9-F11</f>
        <v>11709</v>
      </c>
      <c r="G10" s="14">
        <f t="shared" si="3"/>
        <v>24394</v>
      </c>
      <c r="H10" s="14">
        <f t="shared" si="3"/>
        <v>32731</v>
      </c>
      <c r="I10" s="14">
        <f t="shared" si="3"/>
        <v>15322</v>
      </c>
      <c r="J10" s="14">
        <f t="shared" si="3"/>
        <v>19444</v>
      </c>
      <c r="K10" s="14">
        <f t="shared" si="3"/>
        <v>15711</v>
      </c>
      <c r="L10" s="14">
        <f t="shared" si="3"/>
        <v>12154</v>
      </c>
      <c r="M10" s="14">
        <f t="shared" si="3"/>
        <v>6972</v>
      </c>
      <c r="N10" s="12">
        <f t="shared" si="2"/>
        <v>209402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215599</v>
      </c>
      <c r="C12" s="14">
        <f>C13+C14+C15</f>
        <v>169024</v>
      </c>
      <c r="D12" s="14">
        <f>D13+D14+D15</f>
        <v>193743</v>
      </c>
      <c r="E12" s="14">
        <f>E13+E14+E15</f>
        <v>33591</v>
      </c>
      <c r="F12" s="14">
        <f aca="true" t="shared" si="4" ref="F12:M12">F13+F14+F15</f>
        <v>129394</v>
      </c>
      <c r="G12" s="14">
        <f t="shared" si="4"/>
        <v>238334</v>
      </c>
      <c r="H12" s="14">
        <f t="shared" si="4"/>
        <v>208827</v>
      </c>
      <c r="I12" s="14">
        <f t="shared" si="4"/>
        <v>200767</v>
      </c>
      <c r="J12" s="14">
        <f t="shared" si="4"/>
        <v>143428</v>
      </c>
      <c r="K12" s="14">
        <f t="shared" si="4"/>
        <v>160757</v>
      </c>
      <c r="L12" s="14">
        <f t="shared" si="4"/>
        <v>77227</v>
      </c>
      <c r="M12" s="14">
        <f t="shared" si="4"/>
        <v>46563</v>
      </c>
      <c r="N12" s="12">
        <f t="shared" si="2"/>
        <v>1817254</v>
      </c>
      <c r="O12"/>
    </row>
    <row r="13" spans="1:15" ht="18.75" customHeight="1">
      <c r="A13" s="15" t="s">
        <v>7</v>
      </c>
      <c r="B13" s="14">
        <v>104183</v>
      </c>
      <c r="C13" s="14">
        <v>82214</v>
      </c>
      <c r="D13" s="14">
        <v>90623</v>
      </c>
      <c r="E13" s="14">
        <v>16034</v>
      </c>
      <c r="F13" s="14">
        <v>60573</v>
      </c>
      <c r="G13" s="14">
        <v>113439</v>
      </c>
      <c r="H13" s="14">
        <v>104854</v>
      </c>
      <c r="I13" s="14">
        <v>100662</v>
      </c>
      <c r="J13" s="14">
        <v>69432</v>
      </c>
      <c r="K13" s="14">
        <v>78107</v>
      </c>
      <c r="L13" s="14">
        <v>37397</v>
      </c>
      <c r="M13" s="14">
        <v>22143</v>
      </c>
      <c r="N13" s="12">
        <f t="shared" si="2"/>
        <v>879661</v>
      </c>
      <c r="O13"/>
    </row>
    <row r="14" spans="1:15" ht="18.75" customHeight="1">
      <c r="A14" s="15" t="s">
        <v>8</v>
      </c>
      <c r="B14" s="14">
        <v>100652</v>
      </c>
      <c r="C14" s="14">
        <v>74490</v>
      </c>
      <c r="D14" s="14">
        <v>93262</v>
      </c>
      <c r="E14" s="14">
        <v>15181</v>
      </c>
      <c r="F14" s="14">
        <v>59357</v>
      </c>
      <c r="G14" s="14">
        <v>106841</v>
      </c>
      <c r="H14" s="14">
        <v>90745</v>
      </c>
      <c r="I14" s="14">
        <v>91625</v>
      </c>
      <c r="J14" s="14">
        <v>65798</v>
      </c>
      <c r="K14" s="14">
        <v>74719</v>
      </c>
      <c r="L14" s="14">
        <v>35948</v>
      </c>
      <c r="M14" s="14">
        <v>22437</v>
      </c>
      <c r="N14" s="12">
        <f t="shared" si="2"/>
        <v>831055</v>
      </c>
      <c r="O14"/>
    </row>
    <row r="15" spans="1:15" ht="18.75" customHeight="1">
      <c r="A15" s="15" t="s">
        <v>9</v>
      </c>
      <c r="B15" s="14">
        <v>10764</v>
      </c>
      <c r="C15" s="14">
        <v>12320</v>
      </c>
      <c r="D15" s="14">
        <v>9858</v>
      </c>
      <c r="E15" s="14">
        <v>2376</v>
      </c>
      <c r="F15" s="14">
        <v>9464</v>
      </c>
      <c r="G15" s="14">
        <v>18054</v>
      </c>
      <c r="H15" s="14">
        <v>13228</v>
      </c>
      <c r="I15" s="14">
        <v>8480</v>
      </c>
      <c r="J15" s="14">
        <v>8198</v>
      </c>
      <c r="K15" s="14">
        <v>7931</v>
      </c>
      <c r="L15" s="14">
        <v>3882</v>
      </c>
      <c r="M15" s="14">
        <v>1983</v>
      </c>
      <c r="N15" s="12">
        <f t="shared" si="2"/>
        <v>106538</v>
      </c>
      <c r="O15"/>
    </row>
    <row r="16" spans="1:14" ht="18.75" customHeight="1">
      <c r="A16" s="16" t="s">
        <v>26</v>
      </c>
      <c r="B16" s="14">
        <f>B17+B18+B19</f>
        <v>45086</v>
      </c>
      <c r="C16" s="14">
        <f>C17+C18+C19</f>
        <v>33397</v>
      </c>
      <c r="D16" s="14">
        <f>D17+D18+D19</f>
        <v>26052</v>
      </c>
      <c r="E16" s="14">
        <f>E17+E18+E19</f>
        <v>5567</v>
      </c>
      <c r="F16" s="14">
        <f aca="true" t="shared" si="5" ref="F16:M16">F17+F18+F19</f>
        <v>23768</v>
      </c>
      <c r="G16" s="14">
        <f t="shared" si="5"/>
        <v>39869</v>
      </c>
      <c r="H16" s="14">
        <f t="shared" si="5"/>
        <v>33909</v>
      </c>
      <c r="I16" s="14">
        <f t="shared" si="5"/>
        <v>31348</v>
      </c>
      <c r="J16" s="14">
        <f t="shared" si="5"/>
        <v>23466</v>
      </c>
      <c r="K16" s="14">
        <f t="shared" si="5"/>
        <v>29839</v>
      </c>
      <c r="L16" s="14">
        <f t="shared" si="5"/>
        <v>10331</v>
      </c>
      <c r="M16" s="14">
        <f t="shared" si="5"/>
        <v>6134</v>
      </c>
      <c r="N16" s="12">
        <f t="shared" si="2"/>
        <v>308766</v>
      </c>
    </row>
    <row r="17" spans="1:15" ht="18.75" customHeight="1">
      <c r="A17" s="15" t="s">
        <v>23</v>
      </c>
      <c r="B17" s="14">
        <v>7174</v>
      </c>
      <c r="C17" s="14">
        <v>5583</v>
      </c>
      <c r="D17" s="14">
        <v>4488</v>
      </c>
      <c r="E17" s="14">
        <v>935</v>
      </c>
      <c r="F17" s="14">
        <v>3840</v>
      </c>
      <c r="G17" s="14">
        <v>7962</v>
      </c>
      <c r="H17" s="14">
        <v>6844</v>
      </c>
      <c r="I17" s="14">
        <v>6334</v>
      </c>
      <c r="J17" s="14">
        <v>4485</v>
      </c>
      <c r="K17" s="14">
        <v>5437</v>
      </c>
      <c r="L17" s="14">
        <v>2158</v>
      </c>
      <c r="M17" s="14">
        <v>1068</v>
      </c>
      <c r="N17" s="12">
        <f t="shared" si="2"/>
        <v>56308</v>
      </c>
      <c r="O17"/>
    </row>
    <row r="18" spans="1:15" ht="18.75" customHeight="1">
      <c r="A18" s="15" t="s">
        <v>24</v>
      </c>
      <c r="B18" s="14">
        <v>1254</v>
      </c>
      <c r="C18" s="14">
        <v>824</v>
      </c>
      <c r="D18" s="14">
        <v>870</v>
      </c>
      <c r="E18" s="14">
        <v>159</v>
      </c>
      <c r="F18" s="14">
        <v>677</v>
      </c>
      <c r="G18" s="14">
        <v>1214</v>
      </c>
      <c r="H18" s="14">
        <v>1179</v>
      </c>
      <c r="I18" s="14">
        <v>1077</v>
      </c>
      <c r="J18" s="14">
        <v>761</v>
      </c>
      <c r="K18" s="14">
        <v>1463</v>
      </c>
      <c r="L18" s="14">
        <v>402</v>
      </c>
      <c r="M18" s="14">
        <v>198</v>
      </c>
      <c r="N18" s="12">
        <f t="shared" si="2"/>
        <v>10078</v>
      </c>
      <c r="O18"/>
    </row>
    <row r="19" spans="1:15" ht="18.75" customHeight="1">
      <c r="A19" s="15" t="s">
        <v>25</v>
      </c>
      <c r="B19" s="14">
        <v>36658</v>
      </c>
      <c r="C19" s="14">
        <v>26990</v>
      </c>
      <c r="D19" s="14">
        <v>20694</v>
      </c>
      <c r="E19" s="14">
        <v>4473</v>
      </c>
      <c r="F19" s="14">
        <v>19251</v>
      </c>
      <c r="G19" s="14">
        <v>30693</v>
      </c>
      <c r="H19" s="14">
        <v>25886</v>
      </c>
      <c r="I19" s="14">
        <v>23937</v>
      </c>
      <c r="J19" s="14">
        <v>18220</v>
      </c>
      <c r="K19" s="14">
        <v>22939</v>
      </c>
      <c r="L19" s="14">
        <v>7771</v>
      </c>
      <c r="M19" s="14">
        <v>4868</v>
      </c>
      <c r="N19" s="12">
        <f t="shared" si="2"/>
        <v>242380</v>
      </c>
      <c r="O19"/>
    </row>
    <row r="20" spans="1:15" ht="18.75" customHeight="1">
      <c r="A20" s="17" t="s">
        <v>10</v>
      </c>
      <c r="B20" s="18">
        <f>B21+B22+B23</f>
        <v>151361</v>
      </c>
      <c r="C20" s="18">
        <f>C21+C22+C23</f>
        <v>96268</v>
      </c>
      <c r="D20" s="18">
        <f>D21+D22+D23</f>
        <v>86043</v>
      </c>
      <c r="E20" s="18">
        <f>E21+E22+E23</f>
        <v>16141</v>
      </c>
      <c r="F20" s="18">
        <f aca="true" t="shared" si="6" ref="F20:M20">F21+F22+F23</f>
        <v>64604</v>
      </c>
      <c r="G20" s="18">
        <f t="shared" si="6"/>
        <v>120137</v>
      </c>
      <c r="H20" s="18">
        <f t="shared" si="6"/>
        <v>129832</v>
      </c>
      <c r="I20" s="18">
        <f t="shared" si="6"/>
        <v>125375</v>
      </c>
      <c r="J20" s="18">
        <f t="shared" si="6"/>
        <v>83758</v>
      </c>
      <c r="K20" s="18">
        <f t="shared" si="6"/>
        <v>127867</v>
      </c>
      <c r="L20" s="18">
        <f t="shared" si="6"/>
        <v>50934</v>
      </c>
      <c r="M20" s="18">
        <f t="shared" si="6"/>
        <v>27963</v>
      </c>
      <c r="N20" s="12">
        <f aca="true" t="shared" si="7" ref="N20:N26">SUM(B20:M20)</f>
        <v>1080283</v>
      </c>
      <c r="O20"/>
    </row>
    <row r="21" spans="1:15" ht="18.75" customHeight="1">
      <c r="A21" s="13" t="s">
        <v>11</v>
      </c>
      <c r="B21" s="14">
        <v>80653</v>
      </c>
      <c r="C21" s="14">
        <v>54324</v>
      </c>
      <c r="D21" s="14">
        <v>48148</v>
      </c>
      <c r="E21" s="14">
        <v>8998</v>
      </c>
      <c r="F21" s="14">
        <v>35846</v>
      </c>
      <c r="G21" s="14">
        <v>69431</v>
      </c>
      <c r="H21" s="14">
        <v>74678</v>
      </c>
      <c r="I21" s="14">
        <v>70032</v>
      </c>
      <c r="J21" s="14">
        <v>46531</v>
      </c>
      <c r="K21" s="14">
        <v>68615</v>
      </c>
      <c r="L21" s="14">
        <v>27416</v>
      </c>
      <c r="M21" s="14">
        <v>14823</v>
      </c>
      <c r="N21" s="12">
        <f t="shared" si="7"/>
        <v>599495</v>
      </c>
      <c r="O21"/>
    </row>
    <row r="22" spans="1:15" ht="18.75" customHeight="1">
      <c r="A22" s="13" t="s">
        <v>12</v>
      </c>
      <c r="B22" s="14">
        <v>64963</v>
      </c>
      <c r="C22" s="14">
        <v>36798</v>
      </c>
      <c r="D22" s="14">
        <v>33970</v>
      </c>
      <c r="E22" s="14">
        <v>6219</v>
      </c>
      <c r="F22" s="14">
        <v>24948</v>
      </c>
      <c r="G22" s="14">
        <v>43660</v>
      </c>
      <c r="H22" s="14">
        <v>49300</v>
      </c>
      <c r="I22" s="14">
        <v>50550</v>
      </c>
      <c r="J22" s="14">
        <v>33767</v>
      </c>
      <c r="K22" s="14">
        <v>54387</v>
      </c>
      <c r="L22" s="14">
        <v>21613</v>
      </c>
      <c r="M22" s="14">
        <v>12216</v>
      </c>
      <c r="N22" s="12">
        <f t="shared" si="7"/>
        <v>432391</v>
      </c>
      <c r="O22"/>
    </row>
    <row r="23" spans="1:15" ht="18.75" customHeight="1">
      <c r="A23" s="13" t="s">
        <v>13</v>
      </c>
      <c r="B23" s="14">
        <v>5745</v>
      </c>
      <c r="C23" s="14">
        <v>5146</v>
      </c>
      <c r="D23" s="14">
        <v>3925</v>
      </c>
      <c r="E23" s="14">
        <v>924</v>
      </c>
      <c r="F23" s="14">
        <v>3810</v>
      </c>
      <c r="G23" s="14">
        <v>7046</v>
      </c>
      <c r="H23" s="14">
        <v>5854</v>
      </c>
      <c r="I23" s="14">
        <v>4793</v>
      </c>
      <c r="J23" s="14">
        <v>3460</v>
      </c>
      <c r="K23" s="14">
        <v>4865</v>
      </c>
      <c r="L23" s="14">
        <v>1905</v>
      </c>
      <c r="M23" s="14">
        <v>924</v>
      </c>
      <c r="N23" s="12">
        <f t="shared" si="7"/>
        <v>48397</v>
      </c>
      <c r="O23"/>
    </row>
    <row r="24" spans="1:15" ht="18.75" customHeight="1">
      <c r="A24" s="17" t="s">
        <v>14</v>
      </c>
      <c r="B24" s="14">
        <f>B25+B26</f>
        <v>54010</v>
      </c>
      <c r="C24" s="14">
        <f>C25+C26</f>
        <v>46921</v>
      </c>
      <c r="D24" s="14">
        <f>D25+D26</f>
        <v>42368</v>
      </c>
      <c r="E24" s="14">
        <f>E25+E26</f>
        <v>9915</v>
      </c>
      <c r="F24" s="14">
        <f aca="true" t="shared" si="8" ref="F24:M24">F25+F26</f>
        <v>38678</v>
      </c>
      <c r="G24" s="14">
        <f t="shared" si="8"/>
        <v>67242</v>
      </c>
      <c r="H24" s="14">
        <f t="shared" si="8"/>
        <v>61081</v>
      </c>
      <c r="I24" s="14">
        <f t="shared" si="8"/>
        <v>42439</v>
      </c>
      <c r="J24" s="14">
        <f t="shared" si="8"/>
        <v>37212</v>
      </c>
      <c r="K24" s="14">
        <f t="shared" si="8"/>
        <v>35430</v>
      </c>
      <c r="L24" s="14">
        <f t="shared" si="8"/>
        <v>12421</v>
      </c>
      <c r="M24" s="14">
        <f t="shared" si="8"/>
        <v>5460</v>
      </c>
      <c r="N24" s="12">
        <f t="shared" si="7"/>
        <v>453177</v>
      </c>
      <c r="O24"/>
    </row>
    <row r="25" spans="1:15" ht="18.75" customHeight="1">
      <c r="A25" s="13" t="s">
        <v>15</v>
      </c>
      <c r="B25" s="14">
        <v>34566</v>
      </c>
      <c r="C25" s="14">
        <v>30029</v>
      </c>
      <c r="D25" s="14">
        <v>27116</v>
      </c>
      <c r="E25" s="14">
        <v>6346</v>
      </c>
      <c r="F25" s="14">
        <v>24754</v>
      </c>
      <c r="G25" s="14">
        <v>43035</v>
      </c>
      <c r="H25" s="14">
        <v>39092</v>
      </c>
      <c r="I25" s="14">
        <v>27161</v>
      </c>
      <c r="J25" s="14">
        <v>23816</v>
      </c>
      <c r="K25" s="14">
        <v>22675</v>
      </c>
      <c r="L25" s="14">
        <v>7949</v>
      </c>
      <c r="M25" s="14">
        <v>3494</v>
      </c>
      <c r="N25" s="12">
        <f t="shared" si="7"/>
        <v>290033</v>
      </c>
      <c r="O25"/>
    </row>
    <row r="26" spans="1:15" ht="18.75" customHeight="1">
      <c r="A26" s="13" t="s">
        <v>16</v>
      </c>
      <c r="B26" s="14">
        <v>19444</v>
      </c>
      <c r="C26" s="14">
        <v>16892</v>
      </c>
      <c r="D26" s="14">
        <v>15252</v>
      </c>
      <c r="E26" s="14">
        <v>3569</v>
      </c>
      <c r="F26" s="14">
        <v>13924</v>
      </c>
      <c r="G26" s="14">
        <v>24207</v>
      </c>
      <c r="H26" s="14">
        <v>21989</v>
      </c>
      <c r="I26" s="14">
        <v>15278</v>
      </c>
      <c r="J26" s="14">
        <v>13396</v>
      </c>
      <c r="K26" s="14">
        <v>12755</v>
      </c>
      <c r="L26" s="14">
        <v>4472</v>
      </c>
      <c r="M26" s="14">
        <v>1966</v>
      </c>
      <c r="N26" s="12">
        <f t="shared" si="7"/>
        <v>163144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0.9971495357863559</v>
      </c>
      <c r="C32" s="23">
        <f aca="true" t="shared" si="9" ref="C32:M32">(((+C$8+C$20)*C$29)+(C$24*C$30))/C$7</f>
        <v>0.9948481060962844</v>
      </c>
      <c r="D32" s="23">
        <f t="shared" si="9"/>
        <v>0.9979649107397729</v>
      </c>
      <c r="E32" s="23">
        <f t="shared" si="9"/>
        <v>0.990497498249504</v>
      </c>
      <c r="F32" s="23">
        <f t="shared" si="9"/>
        <v>1</v>
      </c>
      <c r="G32" s="23">
        <f t="shared" si="9"/>
        <v>1</v>
      </c>
      <c r="H32" s="23">
        <f t="shared" si="9"/>
        <v>0.9962805000214418</v>
      </c>
      <c r="I32" s="23">
        <f t="shared" si="9"/>
        <v>0.9960857079212332</v>
      </c>
      <c r="J32" s="23">
        <f t="shared" si="9"/>
        <v>0.998413717833574</v>
      </c>
      <c r="K32" s="23">
        <f t="shared" si="9"/>
        <v>0.9971050475644203</v>
      </c>
      <c r="L32" s="23">
        <f t="shared" si="9"/>
        <v>0.9983623203959109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1.7588720661735533</v>
      </c>
      <c r="C35" s="26">
        <f>C32*C34</f>
        <v>1.6955196272198974</v>
      </c>
      <c r="D35" s="26">
        <f>D32*D34</f>
        <v>1.5759861870402494</v>
      </c>
      <c r="E35" s="26">
        <f>E32*E34</f>
        <v>2.001003045963648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1.6979608561865431</v>
      </c>
      <c r="I35" s="26">
        <f t="shared" si="10"/>
        <v>1.6571877922685556</v>
      </c>
      <c r="J35" s="26">
        <f t="shared" si="10"/>
        <v>1.8707277831047675</v>
      </c>
      <c r="K35" s="26">
        <f t="shared" si="10"/>
        <v>1.7863136927116592</v>
      </c>
      <c r="L35" s="26">
        <f t="shared" si="10"/>
        <v>2.1243153453384194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-0.0028645562</v>
      </c>
      <c r="C36" s="26">
        <v>-0.0055711583</v>
      </c>
      <c r="D36" s="26">
        <v>-0.0018587097</v>
      </c>
      <c r="E36" s="26">
        <v>-0.0005013712</v>
      </c>
      <c r="F36" s="26">
        <v>-0.00273528</v>
      </c>
      <c r="G36" s="26">
        <v>-0.00203036</v>
      </c>
      <c r="H36" s="26">
        <v>-0.002180175</v>
      </c>
      <c r="I36" s="26">
        <v>0</v>
      </c>
      <c r="J36" s="26">
        <v>-0.000420718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1613.5600000000002</v>
      </c>
      <c r="C38" s="65">
        <f t="shared" si="11"/>
        <v>2495.2400000000002</v>
      </c>
      <c r="D38" s="65">
        <f t="shared" si="11"/>
        <v>774.6800000000001</v>
      </c>
      <c r="E38" s="65">
        <f t="shared" si="11"/>
        <v>55.64</v>
      </c>
      <c r="F38" s="65">
        <f t="shared" si="11"/>
        <v>992.96</v>
      </c>
      <c r="G38" s="65">
        <f t="shared" si="11"/>
        <v>1125.64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8444.439999999999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181</v>
      </c>
      <c r="E39" s="67">
        <v>13</v>
      </c>
      <c r="F39" s="67">
        <v>232</v>
      </c>
      <c r="G39" s="67">
        <v>263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1973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864838.7557828393</v>
      </c>
      <c r="C42" s="69">
        <f aca="true" t="shared" si="12" ref="C42:N42">C43+C44+C45</f>
        <v>630458.1217205378</v>
      </c>
      <c r="D42" s="69">
        <f t="shared" si="12"/>
        <v>574273.3955644185</v>
      </c>
      <c r="E42" s="69">
        <f t="shared" si="12"/>
        <v>137194.0308083976</v>
      </c>
      <c r="F42" s="69">
        <f>F43+F44+F45</f>
        <v>494170.49716216006</v>
      </c>
      <c r="G42" s="69">
        <f>G43+G44+G45</f>
        <v>715789.75792864</v>
      </c>
      <c r="H42" s="69">
        <f t="shared" si="12"/>
        <v>792085.15409178</v>
      </c>
      <c r="I42" s="69">
        <f t="shared" si="12"/>
        <v>688148.88792731</v>
      </c>
      <c r="J42" s="69">
        <f t="shared" si="12"/>
        <v>574910.123563216</v>
      </c>
      <c r="K42" s="69">
        <f t="shared" si="12"/>
        <v>660228.6860810001</v>
      </c>
      <c r="L42" s="69">
        <f t="shared" si="12"/>
        <v>346405.7304183</v>
      </c>
      <c r="M42" s="69">
        <f t="shared" si="12"/>
        <v>194472.5609248</v>
      </c>
      <c r="N42" s="69">
        <f t="shared" si="12"/>
        <v>6672975.7019734</v>
      </c>
    </row>
    <row r="43" spans="1:14" ht="18.75" customHeight="1">
      <c r="A43" s="66" t="s">
        <v>95</v>
      </c>
      <c r="B43" s="63">
        <f aca="true" t="shared" si="13" ref="B43:H43">B35*B7</f>
        <v>864633.36577786</v>
      </c>
      <c r="C43" s="63">
        <f t="shared" si="13"/>
        <v>630033.0517197599</v>
      </c>
      <c r="D43" s="63">
        <f t="shared" si="13"/>
        <v>574175.895552</v>
      </c>
      <c r="E43" s="63">
        <f t="shared" si="13"/>
        <v>137172.76080689998</v>
      </c>
      <c r="F43" s="63">
        <f t="shared" si="13"/>
        <v>493911.01070000004</v>
      </c>
      <c r="G43" s="63">
        <f t="shared" si="13"/>
        <v>715658.9456</v>
      </c>
      <c r="H43" s="63">
        <f t="shared" si="13"/>
        <v>791894.98410828</v>
      </c>
      <c r="I43" s="63">
        <f>I35*I7</f>
        <v>688148.88792731</v>
      </c>
      <c r="J43" s="63">
        <f>J35*J7</f>
        <v>574889.6135703599</v>
      </c>
      <c r="K43" s="63">
        <f>K35*K7</f>
        <v>660228.6860810001</v>
      </c>
      <c r="L43" s="63">
        <f>L35*L7</f>
        <v>346405.7304183</v>
      </c>
      <c r="M43" s="63">
        <f>M35*M7</f>
        <v>194469.188</v>
      </c>
      <c r="N43" s="65">
        <f>SUM(B43:M43)</f>
        <v>6671622.120261771</v>
      </c>
    </row>
    <row r="44" spans="1:14" ht="18.75" customHeight="1">
      <c r="A44" s="66" t="s">
        <v>96</v>
      </c>
      <c r="B44" s="63">
        <f aca="true" t="shared" si="14" ref="B44:M44">B36*B7</f>
        <v>-1408.1699950208</v>
      </c>
      <c r="C44" s="63">
        <f t="shared" si="14"/>
        <v>-2070.1699992221</v>
      </c>
      <c r="D44" s="63">
        <f t="shared" si="14"/>
        <v>-677.1799875816</v>
      </c>
      <c r="E44" s="63">
        <f t="shared" si="14"/>
        <v>-34.3699985024</v>
      </c>
      <c r="F44" s="63">
        <f t="shared" si="14"/>
        <v>-733.4735378400001</v>
      </c>
      <c r="G44" s="63">
        <f t="shared" si="14"/>
        <v>-994.8276713600001</v>
      </c>
      <c r="H44" s="63">
        <f t="shared" si="14"/>
        <v>-1016.7900165</v>
      </c>
      <c r="I44" s="63">
        <f t="shared" si="14"/>
        <v>0</v>
      </c>
      <c r="J44" s="63">
        <f t="shared" si="14"/>
        <v>-129.290007144</v>
      </c>
      <c r="K44" s="63">
        <f t="shared" si="14"/>
        <v>0</v>
      </c>
      <c r="L44" s="63">
        <f t="shared" si="14"/>
        <v>0</v>
      </c>
      <c r="M44" s="63">
        <f t="shared" si="14"/>
        <v>-26.5870752</v>
      </c>
      <c r="N44" s="28">
        <f>SUM(B44:M44)</f>
        <v>-7090.8582883709005</v>
      </c>
    </row>
    <row r="45" spans="1:14" ht="18.75" customHeight="1">
      <c r="A45" s="66" t="s">
        <v>48</v>
      </c>
      <c r="B45" s="63">
        <f aca="true" t="shared" si="15" ref="B45:M45">B38</f>
        <v>1613.5600000000002</v>
      </c>
      <c r="C45" s="63">
        <f t="shared" si="15"/>
        <v>2495.2400000000002</v>
      </c>
      <c r="D45" s="63">
        <f t="shared" si="15"/>
        <v>774.6800000000001</v>
      </c>
      <c r="E45" s="63">
        <f t="shared" si="15"/>
        <v>55.64</v>
      </c>
      <c r="F45" s="63">
        <f t="shared" si="15"/>
        <v>992.96</v>
      </c>
      <c r="G45" s="63">
        <f t="shared" si="15"/>
        <v>1125.64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8444.439999999999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-91201.24</v>
      </c>
      <c r="C47" s="28">
        <f t="shared" si="16"/>
        <v>-91039.34</v>
      </c>
      <c r="D47" s="28">
        <f t="shared" si="16"/>
        <v>-57912.16</v>
      </c>
      <c r="E47" s="28">
        <f t="shared" si="16"/>
        <v>-12354.96</v>
      </c>
      <c r="F47" s="28">
        <f t="shared" si="16"/>
        <v>-42221.18</v>
      </c>
      <c r="G47" s="28">
        <f t="shared" si="16"/>
        <v>-83803.96</v>
      </c>
      <c r="H47" s="28">
        <f t="shared" si="16"/>
        <v>-116360.38</v>
      </c>
      <c r="I47" s="28">
        <f t="shared" si="16"/>
        <v>-56276.32</v>
      </c>
      <c r="J47" s="28">
        <f t="shared" si="16"/>
        <v>-70728.24</v>
      </c>
      <c r="K47" s="28">
        <f t="shared" si="16"/>
        <v>-57689.18</v>
      </c>
      <c r="L47" s="28">
        <f t="shared" si="16"/>
        <v>-43895.76</v>
      </c>
      <c r="M47" s="28">
        <f t="shared" si="16"/>
        <v>-25133.88</v>
      </c>
      <c r="N47" s="28">
        <f t="shared" si="16"/>
        <v>-748616.6</v>
      </c>
      <c r="P47" s="40"/>
    </row>
    <row r="48" spans="1:16" ht="18.75" customHeight="1">
      <c r="A48" s="17" t="s">
        <v>50</v>
      </c>
      <c r="B48" s="29">
        <f>B49+B50</f>
        <v>-89348</v>
      </c>
      <c r="C48" s="29">
        <f>C49+C50</f>
        <v>-90919.5</v>
      </c>
      <c r="D48" s="29">
        <f>D49+D50</f>
        <v>-56427</v>
      </c>
      <c r="E48" s="29">
        <f>E49+E50</f>
        <v>-11683</v>
      </c>
      <c r="F48" s="29">
        <f aca="true" t="shared" si="17" ref="F48:M48">F49+F50</f>
        <v>-40981.5</v>
      </c>
      <c r="G48" s="29">
        <f t="shared" si="17"/>
        <v>-85379</v>
      </c>
      <c r="H48" s="29">
        <f t="shared" si="17"/>
        <v>-114558.5</v>
      </c>
      <c r="I48" s="29">
        <f t="shared" si="17"/>
        <v>-53627</v>
      </c>
      <c r="J48" s="29">
        <f t="shared" si="17"/>
        <v>-68054</v>
      </c>
      <c r="K48" s="29">
        <f t="shared" si="17"/>
        <v>-54988.5</v>
      </c>
      <c r="L48" s="29">
        <f t="shared" si="17"/>
        <v>-42539</v>
      </c>
      <c r="M48" s="29">
        <f t="shared" si="17"/>
        <v>-24402</v>
      </c>
      <c r="N48" s="28">
        <f aca="true" t="shared" si="18" ref="N48:N59">SUM(B48:M48)</f>
        <v>-732907</v>
      </c>
      <c r="P48" s="40"/>
    </row>
    <row r="49" spans="1:16" ht="18.75" customHeight="1">
      <c r="A49" s="13" t="s">
        <v>51</v>
      </c>
      <c r="B49" s="20">
        <f>ROUND(-B9*$D$3,2)</f>
        <v>-89348</v>
      </c>
      <c r="C49" s="20">
        <f>ROUND(-C9*$D$3,2)</f>
        <v>-90919.5</v>
      </c>
      <c r="D49" s="20">
        <f>ROUND(-D9*$D$3,2)</f>
        <v>-56427</v>
      </c>
      <c r="E49" s="20">
        <f>ROUND(-E9*$D$3,2)</f>
        <v>-11683</v>
      </c>
      <c r="F49" s="20">
        <f aca="true" t="shared" si="19" ref="F49:M49">ROUND(-F9*$D$3,2)</f>
        <v>-40981.5</v>
      </c>
      <c r="G49" s="20">
        <f t="shared" si="19"/>
        <v>-85379</v>
      </c>
      <c r="H49" s="20">
        <f t="shared" si="19"/>
        <v>-114558.5</v>
      </c>
      <c r="I49" s="20">
        <f t="shared" si="19"/>
        <v>-53627</v>
      </c>
      <c r="J49" s="20">
        <f t="shared" si="19"/>
        <v>-68054</v>
      </c>
      <c r="K49" s="20">
        <f t="shared" si="19"/>
        <v>-54988.5</v>
      </c>
      <c r="L49" s="20">
        <f t="shared" si="19"/>
        <v>-42539</v>
      </c>
      <c r="M49" s="20">
        <f t="shared" si="19"/>
        <v>-24402</v>
      </c>
      <c r="N49" s="54">
        <f t="shared" si="18"/>
        <v>-732907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-1853.24</v>
      </c>
      <c r="C51" s="29">
        <f aca="true" t="shared" si="21" ref="C51:M51">SUM(C52:C58)</f>
        <v>-119.84</v>
      </c>
      <c r="D51" s="29">
        <f t="shared" si="21"/>
        <v>-1485.16</v>
      </c>
      <c r="E51" s="29">
        <f t="shared" si="21"/>
        <v>-671.96</v>
      </c>
      <c r="F51" s="29">
        <f t="shared" si="21"/>
        <v>-1239.68</v>
      </c>
      <c r="G51" s="29">
        <f t="shared" si="21"/>
        <v>1575.04</v>
      </c>
      <c r="H51" s="29">
        <f t="shared" si="21"/>
        <v>-1801.88</v>
      </c>
      <c r="I51" s="29">
        <f t="shared" si="21"/>
        <v>-2649.32</v>
      </c>
      <c r="J51" s="29">
        <f t="shared" si="21"/>
        <v>-2674.24</v>
      </c>
      <c r="K51" s="29">
        <f t="shared" si="21"/>
        <v>-2700.68</v>
      </c>
      <c r="L51" s="29">
        <f t="shared" si="21"/>
        <v>-1356.76</v>
      </c>
      <c r="M51" s="29">
        <f t="shared" si="21"/>
        <v>-731.88</v>
      </c>
      <c r="N51" s="29">
        <f>SUM(N52:N58)</f>
        <v>-15709.6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-1000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-1500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-1485.16</v>
      </c>
      <c r="E58" s="27">
        <v>-671.96</v>
      </c>
      <c r="F58" s="27">
        <v>-239.68</v>
      </c>
      <c r="G58" s="27">
        <v>1575.04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-14209.6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773637.5157828393</v>
      </c>
      <c r="C61" s="32">
        <f t="shared" si="22"/>
        <v>539418.7817205378</v>
      </c>
      <c r="D61" s="32">
        <f t="shared" si="22"/>
        <v>516361.2355644185</v>
      </c>
      <c r="E61" s="32">
        <f t="shared" si="22"/>
        <v>124839.0708083976</v>
      </c>
      <c r="F61" s="32">
        <f t="shared" si="22"/>
        <v>451949.31716216006</v>
      </c>
      <c r="G61" s="32">
        <f t="shared" si="22"/>
        <v>631985.79792864</v>
      </c>
      <c r="H61" s="32">
        <f t="shared" si="22"/>
        <v>675724.77409178</v>
      </c>
      <c r="I61" s="32">
        <f t="shared" si="22"/>
        <v>631872.56792731</v>
      </c>
      <c r="J61" s="32">
        <f t="shared" si="22"/>
        <v>504181.88356321596</v>
      </c>
      <c r="K61" s="32">
        <f t="shared" si="22"/>
        <v>602539.5060810001</v>
      </c>
      <c r="L61" s="32">
        <f t="shared" si="22"/>
        <v>302509.9704183</v>
      </c>
      <c r="M61" s="32">
        <f t="shared" si="22"/>
        <v>169338.6809248</v>
      </c>
      <c r="N61" s="32">
        <f>SUM(B61:M61)</f>
        <v>5924359.101973399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773637.51</v>
      </c>
      <c r="C64" s="42">
        <f aca="true" t="shared" si="23" ref="C64:M64">SUM(C65:C78)</f>
        <v>539418.78</v>
      </c>
      <c r="D64" s="42">
        <f t="shared" si="23"/>
        <v>516361.24</v>
      </c>
      <c r="E64" s="42">
        <f t="shared" si="23"/>
        <v>124839.07</v>
      </c>
      <c r="F64" s="42">
        <f t="shared" si="23"/>
        <v>451949.32</v>
      </c>
      <c r="G64" s="42">
        <f t="shared" si="23"/>
        <v>631985.79</v>
      </c>
      <c r="H64" s="42">
        <f t="shared" si="23"/>
        <v>675724.78</v>
      </c>
      <c r="I64" s="42">
        <f t="shared" si="23"/>
        <v>631872.57</v>
      </c>
      <c r="J64" s="42">
        <f t="shared" si="23"/>
        <v>504181.88</v>
      </c>
      <c r="K64" s="42">
        <f t="shared" si="23"/>
        <v>602539.51</v>
      </c>
      <c r="L64" s="42">
        <f t="shared" si="23"/>
        <v>302509.97</v>
      </c>
      <c r="M64" s="42">
        <f t="shared" si="23"/>
        <v>169338.68</v>
      </c>
      <c r="N64" s="32">
        <f>SUM(N65:N78)</f>
        <v>5924359.1</v>
      </c>
      <c r="P64" s="40"/>
    </row>
    <row r="65" spans="1:14" ht="18.75" customHeight="1">
      <c r="A65" s="17" t="s">
        <v>101</v>
      </c>
      <c r="B65" s="42">
        <v>160936.47</v>
      </c>
      <c r="C65" s="42">
        <v>152120.37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313056.83999999997</v>
      </c>
    </row>
    <row r="66" spans="1:14" ht="18.75" customHeight="1">
      <c r="A66" s="17" t="s">
        <v>102</v>
      </c>
      <c r="B66" s="42">
        <v>612701.04</v>
      </c>
      <c r="C66" s="42">
        <v>387298.41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999999.45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516361.24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516361.24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124839.07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124839.07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451949.32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451949.32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631985.79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631985.79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520481.85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520481.85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155242.93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155242.93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631872.57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631872.57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504181.88</v>
      </c>
      <c r="K74" s="41">
        <v>0</v>
      </c>
      <c r="L74" s="41">
        <v>0</v>
      </c>
      <c r="M74" s="41">
        <v>0</v>
      </c>
      <c r="N74" s="32">
        <f t="shared" si="24"/>
        <v>504181.88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602539.51</v>
      </c>
      <c r="L75" s="41">
        <v>0</v>
      </c>
      <c r="M75" s="70"/>
      <c r="N75" s="29">
        <f t="shared" si="24"/>
        <v>602539.51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302509.97</v>
      </c>
      <c r="M76" s="41">
        <v>0</v>
      </c>
      <c r="N76" s="32">
        <f t="shared" si="24"/>
        <v>302509.97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169338.68</v>
      </c>
      <c r="N77" s="29">
        <f t="shared" si="24"/>
        <v>169338.68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1.9653425655172416</v>
      </c>
      <c r="C82" s="52">
        <v>1.959644463761817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1.7122054624038867</v>
      </c>
      <c r="C83" s="52">
        <v>1.6085698802033217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1.5759861992490283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2.001003034193021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1.84189999738955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1.4605999885708687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1.718455452601568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1.6357929603044192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1.6571877972599707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1.8707277714865869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1.7863137033148992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2.124315342773216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2.0890000214841233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2015-04-23T19:24:11Z</dcterms:modified>
  <cp:category/>
  <cp:version/>
  <cp:contentType/>
  <cp:contentStatus/>
</cp:coreProperties>
</file>