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<sst xmlns="http://schemas.openxmlformats.org/spreadsheetml/2006/main" count="108" uniqueCount="139">
  <si>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</si>
  <si>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</si>
  <si>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</si>
  <si>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</si>
  <si>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</si>
  <si>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</si>
  <si>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</si>
  <si>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</si>
  <si>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</si>
  <si>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</si>
  <si>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</si>
  <si>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</si>
  <si>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</si>
  <si>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</si>
  <si>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</si>
  <si>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</si>
  <si>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</si>
  <si>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</si>
  <si>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</si>
  <si>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</si>
  <si>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</si>
  <si>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</si>
  <si>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</si>
  <si>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</si>
  <si>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</si>
  <si>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</si>
  <si>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</si>
  <si>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</si>
  <si>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</si>
  <si>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</si>
  <si>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</si>
  <si>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</si>
  <si>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</si>
  <si>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</si>
  <si>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</si>
  <si>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</si>
  <si>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</si>
  <si>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</si>
  <si>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</si>
  <si>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</si>
  <si>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</si>
  <si>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</si>
  <si>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</si>
  <si>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</si>
  <si>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</si>
  <si>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</si>
  <si>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</si>
  <si>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</si>
  <si>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</si>
  <si>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</si>
  <si>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</si>
  <si>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</si>
  <si>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</si>
  <si>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</si>
  <si>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</si>
  <si>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</si>
  <si>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</si>
  <si>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</si>
  <si>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</si>
  <si>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</si>
  <si>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</si>
  <si>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</si>
  <si>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</si>
  <si>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</si>
  <si>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</si>
  <si>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</si>
  <si>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</si>
  <si>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</si>
  <si>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</si>
  <si>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</si>
  <si>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</si>
  <si>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</si>
  <si>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</si>
  <si>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</si>
  <si>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</si>
  <si>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</si>
  <si>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</si>
  <si>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</si>
  <si>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</si>
  <si>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</si>
  <si>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</si>
  <si>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</si>
  <si>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</si>
  <si>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</si>
  <si>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</si>
  <si>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</si>
  <si>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</si>
  <si>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</si>
  <si>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</si>
  <si>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</si>
  <si>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</si>
  <si>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</si>
  <si>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</si>
  <si>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</si>
  <si>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</si>
  <si>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</si>
  <si>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</si>
  <si>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</si>
  <si>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</si>
  <si>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</si>
  <si>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</si>
  <si>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</si>
  <si>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</si>
  <si>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</si>
  <si>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</si>
  <si>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09/03/15 - VENCIMENTO 16/03/15</t>
  </si>
  <si>
    <t>OPERAÇÃO 10/03/15 - VENCIMENTO 17/03/15</t>
  </si>
  <si>
    <t>OPERAÇÃO 11/03/15 - VENCIMENTO 18/03/15</t>
  </si>
  <si>
    <t>OPERAÇÃO 12/03/15 - VENCIMENTO 19/03/15</t>
  </si>
  <si>
    <t>OPERAÇÃO 13/03/15 - VENCIMENTO 20/03/15</t>
  </si>
  <si>
    <t>OPERAÇÃO 14/03/15 - VENCIMENTO 20/03/15</t>
  </si>
  <si>
    <t>OPERAÇÃO 15/03/15 - VENCIMENTO 20/03/15</t>
  </si>
  <si>
    <t>OPERAÇÃO 16/03/15 - VENCIMENTO 23/03/15</t>
  </si>
  <si>
    <t>OPERAÇÃO 17/03/15 - VENCIMENTO 24/03/15</t>
  </si>
  <si>
    <t>OPERAÇÃO 18/03/15 - VENCIMENTO 25/03/15</t>
  </si>
  <si>
    <t>OPERAÇÃO 19/03/15 - VENCIMENTO 26/03/15</t>
  </si>
  <si>
    <t>OPERAÇÃO 20/03/15 - VENCIMENTO 27/03/15</t>
  </si>
  <si>
    <t>OPERAÇÃO 21/03/15 - VENCIMENTO 27/03/15</t>
  </si>
  <si>
    <t>OPERAÇÃO 22/03/15 - VENCIMENTO 27/03/15</t>
  </si>
  <si>
    <t>OPERAÇÃO 23/03/15 - VENCIMENTO 30/03/15</t>
  </si>
  <si>
    <t>OPERAÇÃO 24/03/15 - VENCIMENTO 31/03/15</t>
  </si>
  <si>
    <t>OPERAÇÃO 25/03/15 - VENCIMENTO 01/04/15</t>
  </si>
  <si>
    <t>OPERAÇÃO 26/03/15 - VENCIMENTO 02/04/15</t>
  </si>
  <si>
    <t>OPERAÇÃO 27/03/15 - VENCIMENTO 06/04/15</t>
  </si>
  <si>
    <t>OPERAÇÃO 28/03/15 - VENCIMENTO 06/04/15</t>
  </si>
  <si>
    <t>OPERAÇÃO 29/03/15 - VENCIMENTO 06/04/15</t>
  </si>
  <si>
    <t>OPERAÇÃO 30/03/15 - VENCIMENTO 07/04/15</t>
  </si>
  <si>
    <t>OPERAÇÃO 31/03/15 - VENCIMENTO 08/04/15</t>
  </si>
  <si>
    <t>OPERAÇÃO 01/04/15 - VENCIMENTO 09/04/15</t>
  </si>
  <si>
    <t>OPERAÇÃO 02/04/15 - VENCIMENTO 10/04/15</t>
  </si>
  <si>
    <t>OPERAÇÃO 03/04/15 - VENCIMENTO 10/04/15</t>
  </si>
  <si>
    <t>OPERAÇÃO 04/04/15 - VENCIMENTO 10/04/15</t>
  </si>
  <si>
    <t>OPERAÇÃO 05/04/15 - VENCIMENTO 10/04/15</t>
  </si>
  <si>
    <t>OPERAÇÃO 06/04/15 - VENCIMENTO 13/04/15</t>
  </si>
  <si>
    <t>OPERAÇÃO 08/04/15 - VENCIMENTO 15/04/15</t>
  </si>
  <si>
    <t>OPERAÇÃO 07/04/15 - VENCIMENTO 14/04/15</t>
  </si>
  <si>
    <t>OPERAÇÃO 14/04/15 - VENCIMENTO 22/04/15</t>
  </si>
  <si>
    <t>OPERAÇÃO 13/04/15 - VENCIMENTO 20/04/15</t>
  </si>
  <si>
    <t>OPERAÇÃO 12/04/15 - VENCIMENTO 17/04/15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</si>
</sst>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44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170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43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170" fontId="42" fillId="35" borderId="10" xfId="45" applyFont="1" applyFill="1" applyBorder="1" applyAlignment="1">
      <alignment horizontal="center"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vertical="center"/>
    </xf>
    <xf numFmtId="43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0" sqref="A80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480591</v>
      </c>
      <c r="C7" s="10">
        <f>C8+C20+C24</f>
        <v>376026</v>
      </c>
      <c r="D7" s="10">
        <f>D8+D20+D24</f>
        <v>376661</v>
      </c>
      <c r="E7" s="10">
        <f>E8+E20+E24</f>
        <v>71686</v>
      </c>
      <c r="F7" s="10">
        <f aca="true" t="shared" si="0" ref="F7:M7">F8+F20+F24</f>
        <v>293829</v>
      </c>
      <c r="G7" s="10">
        <f t="shared" si="0"/>
        <v>497873</v>
      </c>
      <c r="H7" s="10">
        <f t="shared" si="0"/>
        <v>419861</v>
      </c>
      <c r="I7" s="10">
        <f t="shared" si="0"/>
        <v>429872</v>
      </c>
      <c r="J7" s="10">
        <f t="shared" si="0"/>
        <v>316305</v>
      </c>
      <c r="K7" s="10">
        <f t="shared" si="0"/>
        <v>368279</v>
      </c>
      <c r="L7" s="10">
        <f t="shared" si="0"/>
        <v>162277</v>
      </c>
      <c r="M7" s="10">
        <f t="shared" si="0"/>
        <v>89287</v>
      </c>
      <c r="N7" s="10">
        <f>+N8+N20+N24</f>
        <v>3882547</v>
      </c>
      <c r="O7"/>
      <c r="P7" s="39"/>
    </row>
    <row r="8" spans="1:15" ht="18.75" customHeight="1">
      <c r="A8" s="11" t="s">
        <v>27</v>
      </c>
      <c r="B8" s="12">
        <f>+B9+B12+B16</f>
        <v>273630</v>
      </c>
      <c r="C8" s="12">
        <f>+C9+C12+C16</f>
        <v>225820</v>
      </c>
      <c r="D8" s="12">
        <f>+D9+D12+D16</f>
        <v>239036</v>
      </c>
      <c r="E8" s="12">
        <f>+E9+E12+E16</f>
        <v>43525</v>
      </c>
      <c r="F8" s="12">
        <f aca="true" t="shared" si="1" ref="F8:M8">+F9+F12+F16</f>
        <v>176437</v>
      </c>
      <c r="G8" s="12">
        <f t="shared" si="1"/>
        <v>303068</v>
      </c>
      <c r="H8" s="12">
        <f t="shared" si="1"/>
        <v>245637</v>
      </c>
      <c r="I8" s="12">
        <f t="shared" si="1"/>
        <v>250823</v>
      </c>
      <c r="J8" s="12">
        <f t="shared" si="1"/>
        <v>188606</v>
      </c>
      <c r="K8" s="12">
        <f t="shared" si="1"/>
        <v>203399</v>
      </c>
      <c r="L8" s="12">
        <f t="shared" si="1"/>
        <v>98877</v>
      </c>
      <c r="M8" s="12">
        <f t="shared" si="1"/>
        <v>57098</v>
      </c>
      <c r="N8" s="12">
        <f>SUM(B8:M8)</f>
        <v>2305956</v>
      </c>
      <c r="O8"/>
    </row>
    <row r="9" spans="1:15" ht="18.75" customHeight="1">
      <c r="A9" s="13" t="s">
        <v>4</v>
      </c>
      <c r="B9" s="14">
        <v>22325</v>
      </c>
      <c r="C9" s="14">
        <v>18972</v>
      </c>
      <c r="D9" s="14">
        <v>14103</v>
      </c>
      <c r="E9" s="14">
        <v>2729</v>
      </c>
      <c r="F9" s="14">
        <v>11280</v>
      </c>
      <c r="G9" s="14">
        <v>19645</v>
      </c>
      <c r="H9" s="14">
        <v>21450</v>
      </c>
      <c r="I9" s="14">
        <v>13977</v>
      </c>
      <c r="J9" s="14">
        <v>15521</v>
      </c>
      <c r="K9" s="14">
        <v>15726</v>
      </c>
      <c r="L9" s="14">
        <v>7514</v>
      </c>
      <c r="M9" s="14">
        <v>3780</v>
      </c>
      <c r="N9" s="12">
        <f aca="true" t="shared" si="2" ref="N9:N19">SUM(B9:M9)</f>
        <v>287334</v>
      </c>
      <c r="O9"/>
    </row>
    <row r="10" spans="1:15" ht="18.75" customHeight="1">
      <c r="A10" s="15" t="s">
        <v>5</v>
      </c>
      <c r="B10" s="14">
        <f>+B9-B11</f>
        <v>34396</v>
      </c>
      <c r="C10" s="14">
        <f>+C9-C11</f>
        <v>34855</v>
      </c>
      <c r="D10" s="14">
        <f>+D9-D11</f>
        <v>23946</v>
      </c>
      <c r="E10" s="14">
        <f>+E9-E11</f>
        <v>4862</v>
      </c>
      <c r="F10" s="14">
        <f aca="true" t="shared" si="3" ref="F10:M10">+F9-F11</f>
        <v>18646</v>
      </c>
      <c r="G10" s="14">
        <f t="shared" si="3"/>
        <v>35101</v>
      </c>
      <c r="H10" s="14">
        <f t="shared" si="3"/>
        <v>39023</v>
      </c>
      <c r="I10" s="14">
        <f t="shared" si="3"/>
        <v>23099</v>
      </c>
      <c r="J10" s="14">
        <f t="shared" si="3"/>
        <v>26736</v>
      </c>
      <c r="K10" s="14">
        <f t="shared" si="3"/>
        <v>22109</v>
      </c>
      <c r="L10" s="14">
        <f t="shared" si="3"/>
        <v>15697</v>
      </c>
      <c r="M10" s="14">
        <f t="shared" si="3"/>
        <v>8864</v>
      </c>
      <c r="N10" s="12">
        <f t="shared" si="2"/>
        <v>287334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217812</v>
      </c>
      <c r="C12" s="14">
        <f>C13+C14+C15</f>
        <v>174163</v>
      </c>
      <c r="D12" s="14">
        <f>D13+D14+D15</f>
        <v>202868</v>
      </c>
      <c r="E12" s="14">
        <f>E13+E14+E15</f>
        <v>35879</v>
      </c>
      <c r="F12" s="14">
        <f aca="true" t="shared" si="4" ref="F12:M12">F13+F14+F15</f>
        <v>144780</v>
      </c>
      <c r="G12" s="14">
        <f t="shared" si="4"/>
        <v>247084</v>
      </c>
      <c r="H12" s="14">
        <f t="shared" si="4"/>
        <v>191469</v>
      </c>
      <c r="I12" s="14">
        <f t="shared" si="4"/>
        <v>212254</v>
      </c>
      <c r="J12" s="14">
        <f t="shared" si="4"/>
        <v>150276</v>
      </c>
      <c r="K12" s="14">
        <f t="shared" si="4"/>
        <v>166149</v>
      </c>
      <c r="L12" s="14">
        <f t="shared" si="4"/>
        <v>78154</v>
      </c>
      <c r="M12" s="14">
        <f t="shared" si="4"/>
        <v>45444</v>
      </c>
      <c r="N12" s="12">
        <f t="shared" si="2"/>
        <v>1866332</v>
      </c>
      <c r="O12"/>
    </row>
    <row r="13" spans="1:15" ht="18.75" customHeight="1">
      <c r="A13" s="15" t="s">
        <v>7</v>
      </c>
      <c r="B13" s="14">
        <v>44586</v>
      </c>
      <c r="C13" s="14">
        <v>31093</v>
      </c>
      <c r="D13" s="14">
        <v>35979</v>
      </c>
      <c r="E13" s="14">
        <v>6969</v>
      </c>
      <c r="F13" s="14">
        <v>30623</v>
      </c>
      <c r="G13" s="14">
        <v>45551</v>
      </c>
      <c r="H13" s="14">
        <v>35600</v>
      </c>
      <c r="I13" s="14">
        <v>44516</v>
      </c>
      <c r="J13" s="14">
        <v>29592</v>
      </c>
      <c r="K13" s="14">
        <v>40270</v>
      </c>
      <c r="L13" s="14">
        <v>13441</v>
      </c>
      <c r="M13" s="14">
        <v>7287</v>
      </c>
      <c r="N13" s="12">
        <f t="shared" si="2"/>
        <v>903393</v>
      </c>
      <c r="O13"/>
    </row>
    <row r="14" spans="1:15" ht="18.75" customHeight="1">
      <c r="A14" s="15" t="s">
        <v>8</v>
      </c>
      <c r="B14" s="14">
        <v>44998</v>
      </c>
      <c r="C14" s="14">
        <v>27576</v>
      </c>
      <c r="D14" s="14">
        <v>37213</v>
      </c>
      <c r="E14" s="14">
        <v>7086</v>
      </c>
      <c r="F14" s="14">
        <v>27490</v>
      </c>
      <c r="G14" s="14">
        <v>40749</v>
      </c>
      <c r="H14" s="14">
        <v>31725</v>
      </c>
      <c r="I14" s="14">
        <v>42462</v>
      </c>
      <c r="J14" s="14">
        <v>30954</v>
      </c>
      <c r="K14" s="14">
        <v>44420</v>
      </c>
      <c r="L14" s="14">
        <v>15458</v>
      </c>
      <c r="M14" s="14">
        <v>8352</v>
      </c>
      <c r="N14" s="12">
        <f t="shared" si="2"/>
        <v>854152</v>
      </c>
      <c r="O14"/>
    </row>
    <row r="15" spans="1:15" ht="18.75" customHeight="1">
      <c r="A15" s="15" t="s">
        <v>9</v>
      </c>
      <c r="B15" s="14">
        <v>3181</v>
      </c>
      <c r="C15" s="14">
        <v>2741</v>
      </c>
      <c r="D15" s="14">
        <v>2559</v>
      </c>
      <c r="E15" s="14">
        <v>662</v>
      </c>
      <c r="F15" s="14">
        <v>2539</v>
      </c>
      <c r="G15" s="14">
        <v>4542</v>
      </c>
      <c r="H15" s="14">
        <v>2749</v>
      </c>
      <c r="I15" s="14">
        <v>2634</v>
      </c>
      <c r="J15" s="14">
        <v>2276</v>
      </c>
      <c r="K15" s="14">
        <v>2620</v>
      </c>
      <c r="L15" s="14">
        <v>935</v>
      </c>
      <c r="M15" s="14">
        <v>457</v>
      </c>
      <c r="N15" s="12">
        <f t="shared" si="2"/>
        <v>108787</v>
      </c>
      <c r="O15"/>
    </row>
    <row r="16" spans="1:14" ht="18.75" customHeight="1">
      <c r="A16" s="16" t="s">
        <v>26</v>
      </c>
      <c r="B16" s="14">
        <f>B17+B18+B19</f>
        <v>21422</v>
      </c>
      <c r="C16" s="14">
        <f>C17+C18+C19</f>
        <v>16802</v>
      </c>
      <c r="D16" s="14">
        <f>D17+D18+D19</f>
        <v>12222</v>
      </c>
      <c r="E16" s="14">
        <f>E17+E18+E19</f>
        <v>2784</v>
      </c>
      <c r="F16" s="14">
        <f aca="true" t="shared" si="5" ref="F16:M16">F17+F18+F19</f>
        <v>13011</v>
      </c>
      <c r="G16" s="14">
        <f t="shared" si="5"/>
        <v>20883</v>
      </c>
      <c r="H16" s="14">
        <f t="shared" si="5"/>
        <v>15145</v>
      </c>
      <c r="I16" s="14">
        <f t="shared" si="5"/>
        <v>15470</v>
      </c>
      <c r="J16" s="14">
        <f t="shared" si="5"/>
        <v>11594</v>
      </c>
      <c r="K16" s="14">
        <f t="shared" si="5"/>
        <v>15141</v>
      </c>
      <c r="L16" s="14">
        <f t="shared" si="5"/>
        <v>5026</v>
      </c>
      <c r="M16" s="14">
        <f t="shared" si="5"/>
        <v>2790</v>
      </c>
      <c r="N16" s="12">
        <f t="shared" si="2"/>
        <v>152290</v>
      </c>
    </row>
    <row r="17" spans="1:15" ht="18.75" customHeight="1">
      <c r="A17" s="15" t="s">
        <v>23</v>
      </c>
      <c r="B17" s="14">
        <v>3827</v>
      </c>
      <c r="C17" s="14">
        <v>2591</v>
      </c>
      <c r="D17" s="14">
        <v>2177</v>
      </c>
      <c r="E17" s="14">
        <v>503</v>
      </c>
      <c r="F17" s="14">
        <v>2336</v>
      </c>
      <c r="G17" s="14">
        <v>3604</v>
      </c>
      <c r="H17" s="14">
        <v>2675</v>
      </c>
      <c r="I17" s="14">
        <v>3284</v>
      </c>
      <c r="J17" s="14">
        <v>2386</v>
      </c>
      <c r="K17" s="14">
        <v>3433</v>
      </c>
      <c r="L17" s="14">
        <v>946</v>
      </c>
      <c r="M17" s="14">
        <v>398</v>
      </c>
      <c r="N17" s="12">
        <f t="shared" si="2"/>
        <v>48724</v>
      </c>
      <c r="O17"/>
    </row>
    <row r="18" spans="1:15" ht="18.75" customHeight="1">
      <c r="A18" s="15" t="s">
        <v>24</v>
      </c>
      <c r="B18" s="14">
        <v>629</v>
      </c>
      <c r="C18" s="14">
        <v>338</v>
      </c>
      <c r="D18" s="14">
        <v>376</v>
      </c>
      <c r="E18" s="14">
        <v>75</v>
      </c>
      <c r="F18" s="14">
        <v>367</v>
      </c>
      <c r="G18" s="14">
        <v>479</v>
      </c>
      <c r="H18" s="14">
        <v>421</v>
      </c>
      <c r="I18" s="14">
        <v>527</v>
      </c>
      <c r="J18" s="14">
        <v>418</v>
      </c>
      <c r="K18" s="14">
        <v>955</v>
      </c>
      <c r="L18" s="14">
        <v>226</v>
      </c>
      <c r="M18" s="14">
        <v>89</v>
      </c>
      <c r="N18" s="12">
        <f t="shared" si="2"/>
        <v>6772</v>
      </c>
      <c r="O18"/>
    </row>
    <row r="19" spans="1:15" ht="18.75" customHeight="1">
      <c r="A19" s="15" t="s">
        <v>25</v>
      </c>
      <c r="B19" s="14">
        <v>11338</v>
      </c>
      <c r="C19" s="14">
        <v>6872</v>
      </c>
      <c r="D19" s="14">
        <v>5922</v>
      </c>
      <c r="E19" s="14">
        <v>1296</v>
      </c>
      <c r="F19" s="14">
        <v>5912</v>
      </c>
      <c r="G19" s="14">
        <v>8440</v>
      </c>
      <c r="H19" s="14">
        <v>6025</v>
      </c>
      <c r="I19" s="14">
        <v>8553</v>
      </c>
      <c r="J19" s="14">
        <v>5663</v>
      </c>
      <c r="K19" s="14">
        <v>7805</v>
      </c>
      <c r="L19" s="14">
        <v>2089</v>
      </c>
      <c r="M19" s="14">
        <v>969</v>
      </c>
      <c r="N19" s="12">
        <f t="shared" si="2"/>
        <v>96794</v>
      </c>
      <c r="O19"/>
    </row>
    <row r="20" spans="1:15" ht="18.75" customHeight="1">
      <c r="A20" s="17" t="s">
        <v>10</v>
      </c>
      <c r="B20" s="18">
        <f>B21+B22+B23</f>
        <v>152991</v>
      </c>
      <c r="C20" s="18">
        <f>C21+C22+C23</f>
        <v>101314</v>
      </c>
      <c r="D20" s="18">
        <f>D21+D22+D23</f>
        <v>91500</v>
      </c>
      <c r="E20" s="18">
        <f>E21+E22+E23</f>
        <v>16809</v>
      </c>
      <c r="F20" s="18">
        <f aca="true" t="shared" si="6" ref="F20:M20">F21+F22+F23</f>
        <v>73590</v>
      </c>
      <c r="G20" s="18">
        <f t="shared" si="6"/>
        <v>124330</v>
      </c>
      <c r="H20" s="18">
        <f t="shared" si="6"/>
        <v>116796</v>
      </c>
      <c r="I20" s="18">
        <f t="shared" si="6"/>
        <v>132190</v>
      </c>
      <c r="J20" s="18">
        <f t="shared" si="6"/>
        <v>87764</v>
      </c>
      <c r="K20" s="18">
        <f t="shared" si="6"/>
        <v>128820</v>
      </c>
      <c r="L20" s="18">
        <f t="shared" si="6"/>
        <v>51000</v>
      </c>
      <c r="M20" s="18">
        <f t="shared" si="6"/>
        <v>26815</v>
      </c>
      <c r="N20" s="12">
        <f aca="true" t="shared" si="7" ref="N20:N26">SUM(B20:M20)</f>
        <v>1103919</v>
      </c>
      <c r="O20"/>
    </row>
    <row r="21" spans="1:15" ht="18.75" customHeight="1">
      <c r="A21" s="13" t="s">
        <v>11</v>
      </c>
      <c r="B21" s="14">
        <v>38729</v>
      </c>
      <c r="C21" s="14">
        <v>23832</v>
      </c>
      <c r="D21" s="14">
        <v>22947</v>
      </c>
      <c r="E21" s="14">
        <v>4104</v>
      </c>
      <c r="F21" s="14">
        <v>19063</v>
      </c>
      <c r="G21" s="14">
        <v>27373</v>
      </c>
      <c r="H21" s="14">
        <v>25372</v>
      </c>
      <c r="I21" s="14">
        <v>36955</v>
      </c>
      <c r="J21" s="14">
        <v>22769</v>
      </c>
      <c r="K21" s="14">
        <v>38131</v>
      </c>
      <c r="L21" s="14">
        <v>11348</v>
      </c>
      <c r="M21" s="14">
        <v>5411</v>
      </c>
      <c r="N21" s="12">
        <f t="shared" si="7"/>
        <v>611329</v>
      </c>
      <c r="O21"/>
    </row>
    <row r="22" spans="1:15" ht="18.75" customHeight="1">
      <c r="A22" s="13" t="s">
        <v>12</v>
      </c>
      <c r="B22" s="14">
        <v>27995</v>
      </c>
      <c r="C22" s="14">
        <v>12849</v>
      </c>
      <c r="D22" s="14">
        <v>17137</v>
      </c>
      <c r="E22" s="14">
        <v>2896</v>
      </c>
      <c r="F22" s="14">
        <v>13371</v>
      </c>
      <c r="G22" s="14">
        <v>18311</v>
      </c>
      <c r="H22" s="14">
        <v>15963</v>
      </c>
      <c r="I22" s="14">
        <v>25800</v>
      </c>
      <c r="J22" s="14">
        <v>15220</v>
      </c>
      <c r="K22" s="14">
        <v>30272</v>
      </c>
      <c r="L22" s="14">
        <v>8490</v>
      </c>
      <c r="M22" s="14">
        <v>4189</v>
      </c>
      <c r="N22" s="12">
        <f t="shared" si="7"/>
        <v>442887</v>
      </c>
      <c r="O22"/>
    </row>
    <row r="23" spans="1:15" ht="18.75" customHeight="1">
      <c r="A23" s="13" t="s">
        <v>13</v>
      </c>
      <c r="B23" s="14">
        <v>1750</v>
      </c>
      <c r="C23" s="14">
        <v>1107</v>
      </c>
      <c r="D23" s="14">
        <v>1039</v>
      </c>
      <c r="E23" s="14">
        <v>238</v>
      </c>
      <c r="F23" s="14">
        <v>1145</v>
      </c>
      <c r="G23" s="14">
        <v>1744</v>
      </c>
      <c r="H23" s="14">
        <v>1231</v>
      </c>
      <c r="I23" s="14">
        <v>1339</v>
      </c>
      <c r="J23" s="14">
        <v>996</v>
      </c>
      <c r="K23" s="14">
        <v>1565</v>
      </c>
      <c r="L23" s="14">
        <v>455</v>
      </c>
      <c r="M23" s="14">
        <v>248</v>
      </c>
      <c r="N23" s="12">
        <f t="shared" si="7"/>
        <v>49703</v>
      </c>
      <c r="O23"/>
    </row>
    <row r="24" spans="1:15" ht="18.75" customHeight="1">
      <c r="A24" s="17" t="s">
        <v>14</v>
      </c>
      <c r="B24" s="14">
        <f>B25+B26</f>
        <v>53970</v>
      </c>
      <c r="C24" s="14">
        <f>C25+C26</f>
        <v>48892</v>
      </c>
      <c r="D24" s="14">
        <f>D25+D26</f>
        <v>46125</v>
      </c>
      <c r="E24" s="14">
        <f>E25+E26</f>
        <v>11352</v>
      </c>
      <c r="F24" s="14">
        <f aca="true" t="shared" si="8" ref="F24:M24">F25+F26</f>
        <v>43802</v>
      </c>
      <c r="G24" s="14">
        <f t="shared" si="8"/>
        <v>70475</v>
      </c>
      <c r="H24" s="14">
        <f t="shared" si="8"/>
        <v>57428</v>
      </c>
      <c r="I24" s="14">
        <f t="shared" si="8"/>
        <v>46859</v>
      </c>
      <c r="J24" s="14">
        <f t="shared" si="8"/>
        <v>39935</v>
      </c>
      <c r="K24" s="14">
        <f t="shared" si="8"/>
        <v>36060</v>
      </c>
      <c r="L24" s="14">
        <f t="shared" si="8"/>
        <v>12400</v>
      </c>
      <c r="M24" s="14">
        <f t="shared" si="8"/>
        <v>5374</v>
      </c>
      <c r="N24" s="12">
        <f t="shared" si="7"/>
        <v>472672</v>
      </c>
      <c r="O24"/>
    </row>
    <row r="25" spans="1:15" ht="18.75" customHeight="1">
      <c r="A25" s="13" t="s">
        <v>15</v>
      </c>
      <c r="B25" s="14">
        <v>20261</v>
      </c>
      <c r="C25" s="14">
        <v>15642</v>
      </c>
      <c r="D25" s="14">
        <v>15450</v>
      </c>
      <c r="E25" s="14">
        <v>3317</v>
      </c>
      <c r="F25" s="14">
        <v>15440</v>
      </c>
      <c r="G25" s="14">
        <v>22123</v>
      </c>
      <c r="H25" s="14">
        <v>17539</v>
      </c>
      <c r="I25" s="14">
        <v>15802</v>
      </c>
      <c r="J25" s="14">
        <v>13878</v>
      </c>
      <c r="K25" s="14">
        <v>14323</v>
      </c>
      <c r="L25" s="14">
        <v>4196</v>
      </c>
      <c r="M25" s="14">
        <v>1524</v>
      </c>
      <c r="N25" s="12">
        <f t="shared" si="7"/>
        <v>302509</v>
      </c>
      <c r="O25"/>
    </row>
    <row r="26" spans="1:15" ht="18.75" customHeight="1">
      <c r="A26" s="13" t="s">
        <v>16</v>
      </c>
      <c r="B26" s="14">
        <v>11397</v>
      </c>
      <c r="C26" s="14">
        <v>8798</v>
      </c>
      <c r="D26" s="14">
        <v>8690</v>
      </c>
      <c r="E26" s="14">
        <v>1866</v>
      </c>
      <c r="F26" s="14">
        <v>8685</v>
      </c>
      <c r="G26" s="14">
        <v>12444</v>
      </c>
      <c r="H26" s="14">
        <v>9865</v>
      </c>
      <c r="I26" s="14">
        <v>8888</v>
      </c>
      <c r="J26" s="14">
        <v>7807</v>
      </c>
      <c r="K26" s="14">
        <v>8057</v>
      </c>
      <c r="L26" s="14">
        <v>2361</v>
      </c>
      <c r="M26" s="14">
        <v>858</v>
      </c>
      <c r="N26" s="12">
        <f t="shared" si="7"/>
        <v>170163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0.9962363695949361</v>
      </c>
      <c r="C32" s="23">
        <f aca="true" t="shared" si="9" ref="C32:M32">(((+C$8+C$20)*C$29)+(C$24*C$30))/C$7</f>
        <v>0.9931737964927957</v>
      </c>
      <c r="D32" s="23">
        <f t="shared" si="9"/>
        <v>0.9964609755191007</v>
      </c>
      <c r="E32" s="23">
        <f t="shared" si="9"/>
        <v>0.9850669084619033</v>
      </c>
      <c r="F32" s="23">
        <f t="shared" si="9"/>
        <v>0.9963775236617216</v>
      </c>
      <c r="G32" s="23">
        <f t="shared" si="9"/>
        <v>0.998131511449707</v>
      </c>
      <c r="H32" s="23">
        <f t="shared" si="9"/>
        <v>0.9933935935940704</v>
      </c>
      <c r="I32" s="23">
        <f t="shared" si="9"/>
        <v>0.9951600950980757</v>
      </c>
      <c r="J32" s="23">
        <f t="shared" si="9"/>
        <v>0.9975254074390224</v>
      </c>
      <c r="K32" s="23">
        <f t="shared" si="9"/>
        <v>0.995760285001317</v>
      </c>
      <c r="L32" s="23">
        <f t="shared" si="9"/>
        <v>0.9972262242954948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1.7572613323285078</v>
      </c>
      <c r="C35" s="26">
        <f>C32*C34</f>
        <v>1.6926661013626716</v>
      </c>
      <c r="D35" s="26">
        <f>D32*D34</f>
        <v>1.573611172539764</v>
      </c>
      <c r="E35" s="26">
        <f>E32*E34</f>
        <v>1.9900321684747369</v>
      </c>
      <c r="F35" s="26">
        <f aca="true" t="shared" si="10" ref="F35:M35">F32*F34</f>
        <v>1.8352277608325251</v>
      </c>
      <c r="G35" s="26">
        <f t="shared" si="10"/>
        <v>1.457870885623442</v>
      </c>
      <c r="H35" s="26">
        <f t="shared" si="10"/>
        <v>1.693040701562374</v>
      </c>
      <c r="I35" s="26">
        <f t="shared" si="10"/>
        <v>1.6556478502146685</v>
      </c>
      <c r="J35" s="26">
        <f t="shared" si="10"/>
        <v>1.8690633559184961</v>
      </c>
      <c r="K35" s="26">
        <f t="shared" si="10"/>
        <v>1.7839045505798594</v>
      </c>
      <c r="L35" s="26">
        <f t="shared" si="10"/>
        <v>2.121897960055954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-0.0028642172</v>
      </c>
      <c r="C36" s="26">
        <v>-0.005563378</v>
      </c>
      <c r="D36" s="26">
        <v>-0.0014574062</v>
      </c>
      <c r="E36" s="26">
        <v>-0.0005009294</v>
      </c>
      <c r="F36" s="26">
        <v>-0.00260559</v>
      </c>
      <c r="G36" s="26">
        <v>-0.00189912</v>
      </c>
      <c r="H36" s="26">
        <v>-0.0021783548</v>
      </c>
      <c r="I36" s="26">
        <v>0</v>
      </c>
      <c r="J36" s="26">
        <v>-0.0004205994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376.64000000000004</v>
      </c>
      <c r="C38" s="65">
        <f t="shared" si="11"/>
        <v>2341.1600000000003</v>
      </c>
      <c r="D38" s="65">
        <f t="shared" si="11"/>
        <v>0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4639.52</v>
      </c>
    </row>
    <row r="39" spans="1:15" ht="18.75" customHeight="1">
      <c r="A39" s="61" t="s">
        <v>46</v>
      </c>
      <c r="B39" s="67">
        <v>377</v>
      </c>
      <c r="C39" s="67">
        <v>583</v>
      </c>
      <c r="D39" s="67">
        <v>142</v>
      </c>
      <c r="E39" s="67">
        <v>13</v>
      </c>
      <c r="F39" s="67">
        <v>221</v>
      </c>
      <c r="G39" s="67">
        <v>246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1084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844579.5709423552</v>
      </c>
      <c r="C42" s="69">
        <f aca="true" t="shared" si="12" ref="C42:N42">C43+C44+C45</f>
        <v>636819.5334377143</v>
      </c>
      <c r="D42" s="69">
        <f t="shared" si="12"/>
        <v>592717.95786</v>
      </c>
      <c r="E42" s="69">
        <f t="shared" si="12"/>
        <v>142657.44602928</v>
      </c>
      <c r="F42" s="69">
        <f>F43+F44+F45</f>
        <v>539340.047730112</v>
      </c>
      <c r="G42" s="69">
        <f>G43+G44+G45</f>
        <v>725893.1114169162</v>
      </c>
      <c r="H42" s="69">
        <f t="shared" si="12"/>
        <v>711013.9219830071</v>
      </c>
      <c r="I42" s="69">
        <f t="shared" si="12"/>
        <v>711716.6526674799</v>
      </c>
      <c r="J42" s="69">
        <f t="shared" si="12"/>
        <v>591210.924785091</v>
      </c>
      <c r="K42" s="69">
        <f t="shared" si="12"/>
        <v>656974.583983</v>
      </c>
      <c r="L42" s="69">
        <f t="shared" si="12"/>
        <v>344335.235264</v>
      </c>
      <c r="M42" s="69">
        <f t="shared" si="12"/>
        <v>186520.543</v>
      </c>
      <c r="N42" s="69">
        <f t="shared" si="12"/>
        <v>6683779.529098954</v>
      </c>
    </row>
    <row r="43" spans="1:14" ht="18.75" customHeight="1">
      <c r="A43" s="66" t="s">
        <v>95</v>
      </c>
      <c r="B43" s="63">
        <f aca="true" t="shared" si="13" ref="B43:H43">B35*B7</f>
        <v>844523.9809650899</v>
      </c>
      <c r="C43" s="63">
        <f t="shared" si="13"/>
        <v>636486.4634309999</v>
      </c>
      <c r="D43" s="63">
        <f t="shared" si="13"/>
        <v>592717.95786</v>
      </c>
      <c r="E43" s="63">
        <f t="shared" si="13"/>
        <v>142657.44602928</v>
      </c>
      <c r="F43" s="63">
        <f t="shared" si="13"/>
        <v>539243.1377376601</v>
      </c>
      <c r="G43" s="63">
        <f t="shared" si="13"/>
        <v>725834.5514379999</v>
      </c>
      <c r="H43" s="63">
        <f t="shared" si="13"/>
        <v>710841.76199868</v>
      </c>
      <c r="I43" s="63">
        <f>I35*I7</f>
        <v>711716.6526674799</v>
      </c>
      <c r="J43" s="63">
        <f>J35*J7</f>
        <v>591194.0847937999</v>
      </c>
      <c r="K43" s="63">
        <f>K35*K7</f>
        <v>656974.583983</v>
      </c>
      <c r="L43" s="63">
        <f>L35*L7</f>
        <v>344335.235264</v>
      </c>
      <c r="M43" s="63">
        <f>M35*M7</f>
        <v>186520.543</v>
      </c>
      <c r="N43" s="65">
        <f>SUM(B43:M43)</f>
        <v>6683046.399167988</v>
      </c>
    </row>
    <row r="44" spans="1:14" ht="18.75" customHeight="1">
      <c r="A44" s="66" t="s">
        <v>96</v>
      </c>
      <c r="B44" s="63">
        <f aca="true" t="shared" si="14" ref="B44:M44">B36*B7</f>
        <v>-321.0500227347</v>
      </c>
      <c r="C44" s="63">
        <f t="shared" si="14"/>
        <v>-2008.0899932856</v>
      </c>
      <c r="D44" s="63">
        <f t="shared" si="14"/>
        <v>0</v>
      </c>
      <c r="E44" s="63">
        <f t="shared" si="14"/>
        <v>0</v>
      </c>
      <c r="F44" s="63">
        <f t="shared" si="14"/>
        <v>-403.8500075481</v>
      </c>
      <c r="G44" s="63">
        <f t="shared" si="14"/>
        <v>-506.4000210837</v>
      </c>
      <c r="H44" s="63">
        <f t="shared" si="14"/>
        <v>-534.0400156728</v>
      </c>
      <c r="I44" s="63">
        <f t="shared" si="14"/>
        <v>0</v>
      </c>
      <c r="J44" s="63">
        <f t="shared" si="14"/>
        <v>-132.960008709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-3906.3900690339</v>
      </c>
    </row>
    <row r="45" spans="1:14" ht="18.75" customHeight="1">
      <c r="A45" s="66" t="s">
        <v>48</v>
      </c>
      <c r="B45" s="63">
        <f aca="true" t="shared" si="15" ref="B45:M45">B38</f>
        <v>376.64000000000004</v>
      </c>
      <c r="C45" s="63">
        <f t="shared" si="15"/>
        <v>2341.1600000000003</v>
      </c>
      <c r="D45" s="63">
        <f t="shared" si="15"/>
        <v>0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4639.52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-108476.16</v>
      </c>
      <c r="C47" s="28">
        <f t="shared" si="16"/>
        <v>-122266.42</v>
      </c>
      <c r="D47" s="28">
        <f t="shared" si="16"/>
        <v>-86070.84</v>
      </c>
      <c r="E47" s="28">
        <f t="shared" si="16"/>
        <v>-17744.6</v>
      </c>
      <c r="F47" s="28">
        <f t="shared" si="16"/>
        <v>-66943.04</v>
      </c>
      <c r="G47" s="28">
        <f t="shared" si="16"/>
        <v>-125006.34</v>
      </c>
      <c r="H47" s="28">
        <f t="shared" si="16"/>
        <v>-139383.14</v>
      </c>
      <c r="I47" s="28">
        <f t="shared" si="16"/>
        <v>-83995.82</v>
      </c>
      <c r="J47" s="28">
        <f t="shared" si="16"/>
        <v>-96750.24</v>
      </c>
      <c r="K47" s="28">
        <f t="shared" si="16"/>
        <v>-80582.18</v>
      </c>
      <c r="L47" s="28">
        <f t="shared" si="16"/>
        <v>-56296.26</v>
      </c>
      <c r="M47" s="28">
        <f t="shared" si="16"/>
        <v>-31785.84</v>
      </c>
      <c r="N47" s="28">
        <f t="shared" si="16"/>
        <v>-1015300.88</v>
      </c>
      <c r="P47" s="40"/>
    </row>
    <row r="48" spans="1:16" ht="18.75" customHeight="1">
      <c r="A48" s="17" t="s">
        <v>50</v>
      </c>
      <c r="B48" s="29">
        <f>B49+B50</f>
        <v>-120386</v>
      </c>
      <c r="C48" s="29">
        <f>C49+C50</f>
        <v>-121992.5</v>
      </c>
      <c r="D48" s="29">
        <f>D49+D50</f>
        <v>-83811</v>
      </c>
      <c r="E48" s="29">
        <f>E49+E50</f>
        <v>-17017</v>
      </c>
      <c r="F48" s="29">
        <f aca="true" t="shared" si="17" ref="F48:M48">F49+F50</f>
        <v>-65261</v>
      </c>
      <c r="G48" s="29">
        <f t="shared" si="17"/>
        <v>-122853.5</v>
      </c>
      <c r="H48" s="29">
        <f t="shared" si="17"/>
        <v>-136580.5</v>
      </c>
      <c r="I48" s="29">
        <f t="shared" si="17"/>
        <v>-80846.5</v>
      </c>
      <c r="J48" s="29">
        <f t="shared" si="17"/>
        <v>-93576</v>
      </c>
      <c r="K48" s="29">
        <f t="shared" si="17"/>
        <v>-77381.5</v>
      </c>
      <c r="L48" s="29">
        <f t="shared" si="17"/>
        <v>-54939.5</v>
      </c>
      <c r="M48" s="29">
        <f t="shared" si="17"/>
        <v>-31024</v>
      </c>
      <c r="N48" s="28">
        <f aca="true" t="shared" si="18" ref="N48:N59">SUM(B48:M48)</f>
        <v>-1005669</v>
      </c>
      <c r="P48" s="40"/>
    </row>
    <row r="49" spans="1:16" ht="18.75" customHeight="1">
      <c r="A49" s="13" t="s">
        <v>51</v>
      </c>
      <c r="B49" s="20">
        <f>ROUND(-B9*$D$3,2)</f>
        <v>-120386</v>
      </c>
      <c r="C49" s="20">
        <f>ROUND(-C9*$D$3,2)</f>
        <v>-121992.5</v>
      </c>
      <c r="D49" s="20">
        <f>ROUND(-D9*$D$3,2)</f>
        <v>-83811</v>
      </c>
      <c r="E49" s="20">
        <f>ROUND(-E9*$D$3,2)</f>
        <v>-17017</v>
      </c>
      <c r="F49" s="20">
        <f aca="true" t="shared" si="19" ref="F49:M49">ROUND(-F9*$D$3,2)</f>
        <v>-65261</v>
      </c>
      <c r="G49" s="20">
        <f t="shared" si="19"/>
        <v>-122853.5</v>
      </c>
      <c r="H49" s="20">
        <f t="shared" si="19"/>
        <v>-136580.5</v>
      </c>
      <c r="I49" s="20">
        <f t="shared" si="19"/>
        <v>-80846.5</v>
      </c>
      <c r="J49" s="20">
        <f t="shared" si="19"/>
        <v>-93576</v>
      </c>
      <c r="K49" s="20">
        <f t="shared" si="19"/>
        <v>-77381.5</v>
      </c>
      <c r="L49" s="20">
        <f t="shared" si="19"/>
        <v>-54939.5</v>
      </c>
      <c r="M49" s="20">
        <f t="shared" si="19"/>
        <v>-31024</v>
      </c>
      <c r="N49" s="54">
        <f t="shared" si="18"/>
        <v>-1005669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11909.84</v>
      </c>
      <c r="C51" s="29">
        <f aca="true" t="shared" si="21" ref="C51:M51">SUM(C52:C58)</f>
        <v>-273.92</v>
      </c>
      <c r="D51" s="29">
        <f t="shared" si="21"/>
        <v>-2259.84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-9631.879999999997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-500</v>
      </c>
      <c r="K54" s="27">
        <v>0</v>
      </c>
      <c r="L54" s="27">
        <v>0</v>
      </c>
      <c r="M54" s="27">
        <v>0</v>
      </c>
      <c r="N54" s="27">
        <f t="shared" si="18"/>
        <v>-2500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15000</v>
      </c>
      <c r="O57"/>
    </row>
    <row r="58" spans="1:15" ht="18.75" customHeight="1">
      <c r="A58" s="16" t="s">
        <v>97</v>
      </c>
      <c r="B58" s="27">
        <v>-1553.64</v>
      </c>
      <c r="C58" s="27">
        <v>-119.84</v>
      </c>
      <c r="D58" s="27">
        <v>-1652.08</v>
      </c>
      <c r="E58" s="27">
        <v>-671.96</v>
      </c>
      <c r="F58" s="27">
        <v>-1236.92</v>
      </c>
      <c r="G58" s="27">
        <v>-1664.92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-22131.879999999997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736103.4109423552</v>
      </c>
      <c r="C61" s="32">
        <f t="shared" si="22"/>
        <v>514553.11343771435</v>
      </c>
      <c r="D61" s="32">
        <f t="shared" si="22"/>
        <v>506647.11786</v>
      </c>
      <c r="E61" s="32">
        <f t="shared" si="22"/>
        <v>124912.84602927999</v>
      </c>
      <c r="F61" s="32">
        <f t="shared" si="22"/>
        <v>472397.007730112</v>
      </c>
      <c r="G61" s="32">
        <f t="shared" si="22"/>
        <v>600886.7714169163</v>
      </c>
      <c r="H61" s="32">
        <f t="shared" si="22"/>
        <v>571630.7819830071</v>
      </c>
      <c r="I61" s="32">
        <f t="shared" si="22"/>
        <v>627720.83266748</v>
      </c>
      <c r="J61" s="32">
        <f t="shared" si="22"/>
        <v>494460.68478509097</v>
      </c>
      <c r="K61" s="32">
        <f t="shared" si="22"/>
        <v>576392.403983</v>
      </c>
      <c r="L61" s="32">
        <f t="shared" si="22"/>
        <v>288038.975264</v>
      </c>
      <c r="M61" s="32">
        <f t="shared" si="22"/>
        <v>154734.703</v>
      </c>
      <c r="N61" s="32">
        <f>SUM(B61:M61)</f>
        <v>5668478.649098955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0</v>
      </c>
      <c r="C64" s="42">
        <f aca="true" t="shared" si="23" ref="C64:M64">SUM(C65:C78)</f>
        <v>0</v>
      </c>
      <c r="D64" s="42">
        <f t="shared" si="23"/>
        <v>506647.12</v>
      </c>
      <c r="E64" s="42">
        <f t="shared" si="23"/>
        <v>124912.85</v>
      </c>
      <c r="F64" s="42">
        <f t="shared" si="23"/>
        <v>472397.01</v>
      </c>
      <c r="G64" s="42">
        <f t="shared" si="23"/>
        <v>600886.77</v>
      </c>
      <c r="H64" s="42">
        <f t="shared" si="23"/>
        <v>571630.78</v>
      </c>
      <c r="I64" s="42">
        <f t="shared" si="23"/>
        <v>627720.83</v>
      </c>
      <c r="J64" s="42">
        <f t="shared" si="23"/>
        <v>494460.68</v>
      </c>
      <c r="K64" s="42">
        <f t="shared" si="23"/>
        <v>576392.4</v>
      </c>
      <c r="L64" s="42">
        <f t="shared" si="23"/>
        <v>288038.98</v>
      </c>
      <c r="M64" s="42">
        <f t="shared" si="23"/>
        <v>154734.7</v>
      </c>
      <c r="N64" s="32">
        <f>SUM(N65:N78)</f>
        <v>4417822.12</v>
      </c>
      <c r="P64" s="40"/>
    </row>
    <row r="65" spans="1:14" ht="18.75" customHeight="1">
      <c r="A65" s="17" t="s">
        <v>101</v>
      </c>
      <c r="B65" s="42">
        <v>67262.71</v>
      </c>
      <c r="C65" s="42">
        <v>57221.55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0</v>
      </c>
    </row>
    <row r="66" spans="1:14" ht="18.75" customHeight="1">
      <c r="A66" s="17" t="s">
        <v>102</v>
      </c>
      <c r="B66" s="42">
        <v>260280.23</v>
      </c>
      <c r="C66" s="42">
        <v>135958.55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0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207034.11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506647.12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53251.52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124912.85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214513.25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472397.01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229671.43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600886.77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162586.45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431209.2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50824.7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140421.58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287478.89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627720.83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218891.04</v>
      </c>
      <c r="K74" s="41">
        <v>0</v>
      </c>
      <c r="L74" s="41">
        <v>0</v>
      </c>
      <c r="M74" s="41">
        <v>0</v>
      </c>
      <c r="N74" s="32">
        <f t="shared" si="24"/>
        <v>494460.68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312921.68</v>
      </c>
      <c r="L75" s="41">
        <v>0</v>
      </c>
      <c r="M75" s="70"/>
      <c r="N75" s="29">
        <f t="shared" si="24"/>
        <v>576392.4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115583.53</v>
      </c>
      <c r="M76" s="41">
        <v>0</v>
      </c>
      <c r="N76" s="32">
        <f t="shared" si="24"/>
        <v>288038.98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56169.51</v>
      </c>
      <c r="N77" s="29">
        <f t="shared" si="24"/>
        <v>154734.7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1.9694912339368462</v>
      </c>
      <c r="C82" s="52">
        <v>1.944317676806375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1.7120141686492203</v>
      </c>
      <c r="C83" s="52">
        <v>1.6063214077592753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1.575121949728593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1.9985268265020006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1.8419000224229845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1.4605999853662106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1.718752198514958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1.6344103909968417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1.6560158154119675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1.8700909275834012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1.7856668127971789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2.123353296076135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2.0890000595912044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2015-03-16T14:32:08Z</dcterms:modified>
  <cp:category/>
  <cp:version/>
  <cp:contentType/>
  <cp:contentStatus/>
</cp:coreProperties>
</file>