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<sst xmlns="http://schemas.openxmlformats.org/spreadsheetml/2006/main" count="108" uniqueCount="106">
  <si>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</si>
  <si>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</si>
  <si>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</si>
  <si>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</si>
  <si>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</si>
  <si>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</si>
  <si>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</si>
  <si>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</si>
  <si>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</si>
  <si>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</si>
  <si>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</si>
  <si>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</si>
  <si>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</si>
  <si>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</si>
  <si>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</si>
  <si>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</si>
  <si>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</si>
  <si>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</si>
  <si>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</si>
  <si>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</si>
  <si>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</si>
  <si>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</si>
  <si>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</si>
  <si>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</si>
  <si>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</si>
  <si>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</si>
  <si>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</si>
  <si>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</si>
  <si>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</si>
  <si>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</si>
  <si>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</si>
  <si>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</si>
  <si>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</si>
  <si>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</si>
  <si>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</si>
  <si>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</si>
  <si>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</si>
  <si>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</si>
  <si>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</si>
  <si>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</si>
  <si>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</si>
  <si>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</si>
  <si>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</si>
  <si>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</si>
  <si>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</si>
  <si>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</si>
  <si>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</si>
  <si>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</si>
  <si>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</si>
  <si>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</si>
  <si>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</si>
  <si>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</si>
  <si>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</si>
  <si>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</si>
  <si>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</si>
  <si>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</si>
  <si>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</si>
  <si>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</si>
  <si>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</si>
  <si>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</si>
  <si>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</si>
  <si>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</si>
  <si>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</si>
  <si>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</si>
  <si>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</si>
  <si>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</si>
  <si>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</si>
  <si>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</si>
  <si>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</si>
  <si>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</si>
  <si>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</si>
  <si>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</si>
  <si>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</si>
  <si>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</si>
  <si>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</si>
  <si>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</si>
  <si>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</si>
  <si>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</si>
  <si>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</si>
  <si>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</si>
  <si>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</si>
  <si>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</si>
  <si>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</si>
  <si>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</si>
  <si>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</si>
  <si>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</si>
  <si>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</si>
  <si>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</si>
  <si>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</si>
  <si>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</si>
  <si>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</si>
  <si>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</si>
  <si>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</si>
  <si>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</si>
  <si>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</si>
  <si>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</si>
  <si>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</si>
  <si>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</si>
  <si>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</si>
  <si>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</si>
  <si>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</si>
  <si>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</si>
  <si>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</si>
  <si>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</si>
  <si>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</si>
  <si>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07/04/15 - VENCIMENTO 14/04/15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</si>
</sst>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504661</v>
      </c>
      <c r="C7" s="10">
        <f>C8+C20+C24</f>
        <v>380670</v>
      </c>
      <c r="D7" s="10">
        <f>D8+D20+D24</f>
        <v>372041</v>
      </c>
      <c r="E7" s="10">
        <f>E8+E20+E24</f>
        <v>74654</v>
      </c>
      <c r="F7" s="10">
        <f aca="true" t="shared" si="0" ref="F7:M7">F8+F20+F24</f>
        <v>307326</v>
      </c>
      <c r="G7" s="10">
        <f t="shared" si="0"/>
        <v>506163</v>
      </c>
      <c r="H7" s="10">
        <f t="shared" si="0"/>
        <v>483244</v>
      </c>
      <c r="I7" s="10">
        <f t="shared" si="0"/>
        <v>422295</v>
      </c>
      <c r="J7" s="10">
        <f t="shared" si="0"/>
        <v>309866</v>
      </c>
      <c r="K7" s="10">
        <f t="shared" si="0"/>
        <v>372058</v>
      </c>
      <c r="L7" s="10">
        <f t="shared" si="0"/>
        <v>163920</v>
      </c>
      <c r="M7" s="10">
        <f t="shared" si="0"/>
        <v>87690</v>
      </c>
      <c r="N7" s="10">
        <f>+N8+N20+N24</f>
        <v>3984588</v>
      </c>
      <c r="O7"/>
      <c r="P7" s="39"/>
    </row>
    <row r="8" spans="1:15" ht="18.75" customHeight="1">
      <c r="A8" s="11" t="s">
        <v>27</v>
      </c>
      <c r="B8" s="12">
        <f>+B9+B12+B16</f>
        <v>281742</v>
      </c>
      <c r="C8" s="12">
        <f>+C9+C12+C16</f>
        <v>224738</v>
      </c>
      <c r="D8" s="12">
        <f>+D9+D12+D16</f>
        <v>232562</v>
      </c>
      <c r="E8" s="12">
        <f>+E9+E12+E16</f>
        <v>44431</v>
      </c>
      <c r="F8" s="12">
        <f aca="true" t="shared" si="1" ref="F8:M8">+F9+F12+F16</f>
        <v>181654</v>
      </c>
      <c r="G8" s="12">
        <f t="shared" si="1"/>
        <v>304578</v>
      </c>
      <c r="H8" s="12">
        <f t="shared" si="1"/>
        <v>278389</v>
      </c>
      <c r="I8" s="12">
        <f t="shared" si="1"/>
        <v>245942</v>
      </c>
      <c r="J8" s="12">
        <f t="shared" si="1"/>
        <v>184046</v>
      </c>
      <c r="K8" s="12">
        <f t="shared" si="1"/>
        <v>203488</v>
      </c>
      <c r="L8" s="12">
        <f t="shared" si="1"/>
        <v>99335</v>
      </c>
      <c r="M8" s="12">
        <f t="shared" si="1"/>
        <v>55535</v>
      </c>
      <c r="N8" s="12">
        <f>SUM(B8:M8)</f>
        <v>2336440</v>
      </c>
      <c r="O8"/>
    </row>
    <row r="9" spans="1:15" ht="18.75" customHeight="1">
      <c r="A9" s="13" t="s">
        <v>4</v>
      </c>
      <c r="B9" s="14">
        <v>31524</v>
      </c>
      <c r="C9" s="14">
        <v>30213</v>
      </c>
      <c r="D9" s="14">
        <v>19516</v>
      </c>
      <c r="E9" s="14">
        <v>4474</v>
      </c>
      <c r="F9" s="14">
        <v>16158</v>
      </c>
      <c r="G9" s="14">
        <v>29860</v>
      </c>
      <c r="H9" s="14">
        <v>38782</v>
      </c>
      <c r="I9" s="14">
        <v>19010</v>
      </c>
      <c r="J9" s="14">
        <v>23249</v>
      </c>
      <c r="K9" s="14">
        <v>19306</v>
      </c>
      <c r="L9" s="14">
        <v>13888</v>
      </c>
      <c r="M9" s="14">
        <v>7848</v>
      </c>
      <c r="N9" s="12">
        <f aca="true" t="shared" si="2" ref="N9:N19">SUM(B9:M9)</f>
        <v>253828</v>
      </c>
      <c r="O9"/>
    </row>
    <row r="10" spans="1:15" ht="18.75" customHeight="1">
      <c r="A10" s="15" t="s">
        <v>5</v>
      </c>
      <c r="B10" s="14">
        <f>+B9-B11</f>
        <v>31524</v>
      </c>
      <c r="C10" s="14">
        <f>+C9-C11</f>
        <v>30213</v>
      </c>
      <c r="D10" s="14">
        <f>+D9-D11</f>
        <v>19516</v>
      </c>
      <c r="E10" s="14">
        <f>+E9-E11</f>
        <v>4474</v>
      </c>
      <c r="F10" s="14">
        <f aca="true" t="shared" si="3" ref="F10:M10">+F9-F11</f>
        <v>16158</v>
      </c>
      <c r="G10" s="14">
        <f t="shared" si="3"/>
        <v>29860</v>
      </c>
      <c r="H10" s="14">
        <f t="shared" si="3"/>
        <v>38782</v>
      </c>
      <c r="I10" s="14">
        <f t="shared" si="3"/>
        <v>19010</v>
      </c>
      <c r="J10" s="14">
        <f t="shared" si="3"/>
        <v>23249</v>
      </c>
      <c r="K10" s="14">
        <f t="shared" si="3"/>
        <v>19306</v>
      </c>
      <c r="L10" s="14">
        <f t="shared" si="3"/>
        <v>13888</v>
      </c>
      <c r="M10" s="14">
        <f t="shared" si="3"/>
        <v>7848</v>
      </c>
      <c r="N10" s="12">
        <f t="shared" si="2"/>
        <v>253828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226206</v>
      </c>
      <c r="C12" s="14">
        <f>C13+C14+C15</f>
        <v>176669</v>
      </c>
      <c r="D12" s="14">
        <f>D13+D14+D15</f>
        <v>201280</v>
      </c>
      <c r="E12" s="14">
        <f>E13+E14+E15</f>
        <v>37070</v>
      </c>
      <c r="F12" s="14">
        <f aca="true" t="shared" si="4" ref="F12:M12">F13+F14+F15</f>
        <v>152117</v>
      </c>
      <c r="G12" s="14">
        <f t="shared" si="4"/>
        <v>252866</v>
      </c>
      <c r="H12" s="14">
        <f t="shared" si="4"/>
        <v>220749</v>
      </c>
      <c r="I12" s="14">
        <f t="shared" si="4"/>
        <v>209483</v>
      </c>
      <c r="J12" s="14">
        <f t="shared" si="4"/>
        <v>147986</v>
      </c>
      <c r="K12" s="14">
        <f t="shared" si="4"/>
        <v>166711</v>
      </c>
      <c r="L12" s="14">
        <f t="shared" si="4"/>
        <v>79553</v>
      </c>
      <c r="M12" s="14">
        <f t="shared" si="4"/>
        <v>44646</v>
      </c>
      <c r="N12" s="12">
        <f t="shared" si="2"/>
        <v>1915336</v>
      </c>
      <c r="O12"/>
    </row>
    <row r="13" spans="1:15" ht="18.75" customHeight="1">
      <c r="A13" s="15" t="s">
        <v>7</v>
      </c>
      <c r="B13" s="14">
        <v>107647</v>
      </c>
      <c r="C13" s="14">
        <v>84525</v>
      </c>
      <c r="D13" s="14">
        <v>93238</v>
      </c>
      <c r="E13" s="14">
        <v>17654</v>
      </c>
      <c r="F13" s="14">
        <v>70557</v>
      </c>
      <c r="G13" s="14">
        <v>119819</v>
      </c>
      <c r="H13" s="14">
        <v>108985</v>
      </c>
      <c r="I13" s="14">
        <v>103640</v>
      </c>
      <c r="J13" s="14">
        <v>70579</v>
      </c>
      <c r="K13" s="14">
        <v>79985</v>
      </c>
      <c r="L13" s="14">
        <v>37781</v>
      </c>
      <c r="M13" s="14">
        <v>20753</v>
      </c>
      <c r="N13" s="12">
        <f t="shared" si="2"/>
        <v>915163</v>
      </c>
      <c r="O13"/>
    </row>
    <row r="14" spans="1:15" ht="18.75" customHeight="1">
      <c r="A14" s="15" t="s">
        <v>8</v>
      </c>
      <c r="B14" s="14">
        <v>107280</v>
      </c>
      <c r="C14" s="14">
        <v>79391</v>
      </c>
      <c r="D14" s="14">
        <v>97926</v>
      </c>
      <c r="E14" s="14">
        <v>16886</v>
      </c>
      <c r="F14" s="14">
        <v>70619</v>
      </c>
      <c r="G14" s="14">
        <v>114332</v>
      </c>
      <c r="H14" s="14">
        <v>97751</v>
      </c>
      <c r="I14" s="14">
        <v>96964</v>
      </c>
      <c r="J14" s="14">
        <v>69296</v>
      </c>
      <c r="K14" s="14">
        <v>78590</v>
      </c>
      <c r="L14" s="14">
        <v>37836</v>
      </c>
      <c r="M14" s="14">
        <v>21922</v>
      </c>
      <c r="N14" s="12">
        <f t="shared" si="2"/>
        <v>888793</v>
      </c>
      <c r="O14"/>
    </row>
    <row r="15" spans="1:15" ht="18.75" customHeight="1">
      <c r="A15" s="15" t="s">
        <v>9</v>
      </c>
      <c r="B15" s="14">
        <v>11279</v>
      </c>
      <c r="C15" s="14">
        <v>12753</v>
      </c>
      <c r="D15" s="14">
        <v>10116</v>
      </c>
      <c r="E15" s="14">
        <v>2530</v>
      </c>
      <c r="F15" s="14">
        <v>10941</v>
      </c>
      <c r="G15" s="14">
        <v>18715</v>
      </c>
      <c r="H15" s="14">
        <v>14013</v>
      </c>
      <c r="I15" s="14">
        <v>8879</v>
      </c>
      <c r="J15" s="14">
        <v>8111</v>
      </c>
      <c r="K15" s="14">
        <v>8136</v>
      </c>
      <c r="L15" s="14">
        <v>3936</v>
      </c>
      <c r="M15" s="14">
        <v>1971</v>
      </c>
      <c r="N15" s="12">
        <f t="shared" si="2"/>
        <v>111380</v>
      </c>
      <c r="O15"/>
    </row>
    <row r="16" spans="1:14" ht="18.75" customHeight="1">
      <c r="A16" s="16" t="s">
        <v>26</v>
      </c>
      <c r="B16" s="14">
        <f>B17+B18+B19</f>
        <v>24012</v>
      </c>
      <c r="C16" s="14">
        <f>C17+C18+C19</f>
        <v>17856</v>
      </c>
      <c r="D16" s="14">
        <f>D17+D18+D19</f>
        <v>11766</v>
      </c>
      <c r="E16" s="14">
        <f>E17+E18+E19</f>
        <v>2887</v>
      </c>
      <c r="F16" s="14">
        <f aca="true" t="shared" si="5" ref="F16:M16">F17+F18+F19</f>
        <v>13379</v>
      </c>
      <c r="G16" s="14">
        <f t="shared" si="5"/>
        <v>21852</v>
      </c>
      <c r="H16" s="14">
        <f t="shared" si="5"/>
        <v>18858</v>
      </c>
      <c r="I16" s="14">
        <f t="shared" si="5"/>
        <v>17449</v>
      </c>
      <c r="J16" s="14">
        <f t="shared" si="5"/>
        <v>12811</v>
      </c>
      <c r="K16" s="14">
        <f t="shared" si="5"/>
        <v>17471</v>
      </c>
      <c r="L16" s="14">
        <f t="shared" si="5"/>
        <v>5894</v>
      </c>
      <c r="M16" s="14">
        <f t="shared" si="5"/>
        <v>3041</v>
      </c>
      <c r="N16" s="12">
        <f t="shared" si="2"/>
        <v>167276</v>
      </c>
    </row>
    <row r="17" spans="1:15" ht="18.75" customHeight="1">
      <c r="A17" s="15" t="s">
        <v>23</v>
      </c>
      <c r="B17" s="14">
        <v>6786</v>
      </c>
      <c r="C17" s="14">
        <v>5589</v>
      </c>
      <c r="D17" s="14">
        <v>4205</v>
      </c>
      <c r="E17" s="14">
        <v>942</v>
      </c>
      <c r="F17" s="14">
        <v>4388</v>
      </c>
      <c r="G17" s="14">
        <v>8086</v>
      </c>
      <c r="H17" s="14">
        <v>6697</v>
      </c>
      <c r="I17" s="14">
        <v>5990</v>
      </c>
      <c r="J17" s="14">
        <v>4312</v>
      </c>
      <c r="K17" s="14">
        <v>5406</v>
      </c>
      <c r="L17" s="14">
        <v>2264</v>
      </c>
      <c r="M17" s="14">
        <v>982</v>
      </c>
      <c r="N17" s="12">
        <f t="shared" si="2"/>
        <v>55647</v>
      </c>
      <c r="O17"/>
    </row>
    <row r="18" spans="1:15" ht="18.75" customHeight="1">
      <c r="A18" s="15" t="s">
        <v>24</v>
      </c>
      <c r="B18" s="14">
        <v>1202</v>
      </c>
      <c r="C18" s="14">
        <v>819</v>
      </c>
      <c r="D18" s="14">
        <v>799</v>
      </c>
      <c r="E18" s="14">
        <v>146</v>
      </c>
      <c r="F18" s="14">
        <v>693</v>
      </c>
      <c r="G18" s="14">
        <v>1175</v>
      </c>
      <c r="H18" s="14">
        <v>1085</v>
      </c>
      <c r="I18" s="14">
        <v>1012</v>
      </c>
      <c r="J18" s="14">
        <v>729</v>
      </c>
      <c r="K18" s="14">
        <v>1416</v>
      </c>
      <c r="L18" s="14">
        <v>381</v>
      </c>
      <c r="M18" s="14">
        <v>143</v>
      </c>
      <c r="N18" s="12">
        <f t="shared" si="2"/>
        <v>9600</v>
      </c>
      <c r="O18"/>
    </row>
    <row r="19" spans="1:15" ht="18.75" customHeight="1">
      <c r="A19" s="15" t="s">
        <v>25</v>
      </c>
      <c r="B19" s="14">
        <v>16024</v>
      </c>
      <c r="C19" s="14">
        <v>11448</v>
      </c>
      <c r="D19" s="14">
        <v>6762</v>
      </c>
      <c r="E19" s="14">
        <v>1799</v>
      </c>
      <c r="F19" s="14">
        <v>8298</v>
      </c>
      <c r="G19" s="14">
        <v>12591</v>
      </c>
      <c r="H19" s="14">
        <v>11076</v>
      </c>
      <c r="I19" s="14">
        <v>10447</v>
      </c>
      <c r="J19" s="14">
        <v>7770</v>
      </c>
      <c r="K19" s="14">
        <v>10649</v>
      </c>
      <c r="L19" s="14">
        <v>3249</v>
      </c>
      <c r="M19" s="14">
        <v>1916</v>
      </c>
      <c r="N19" s="12">
        <f t="shared" si="2"/>
        <v>102029</v>
      </c>
      <c r="O19"/>
    </row>
    <row r="20" spans="1:15" ht="18.75" customHeight="1">
      <c r="A20" s="17" t="s">
        <v>10</v>
      </c>
      <c r="B20" s="18">
        <f>B21+B22+B23</f>
        <v>161578</v>
      </c>
      <c r="C20" s="18">
        <f>C21+C22+C23</f>
        <v>102978</v>
      </c>
      <c r="D20" s="18">
        <f>D21+D22+D23</f>
        <v>91105</v>
      </c>
      <c r="E20" s="18">
        <f>E21+E22+E23</f>
        <v>17894</v>
      </c>
      <c r="F20" s="18">
        <f aca="true" t="shared" si="6" ref="F20:M20">F21+F22+F23</f>
        <v>77449</v>
      </c>
      <c r="G20" s="18">
        <f t="shared" si="6"/>
        <v>127240</v>
      </c>
      <c r="H20" s="18">
        <f t="shared" si="6"/>
        <v>136886</v>
      </c>
      <c r="I20" s="18">
        <f t="shared" si="6"/>
        <v>130167</v>
      </c>
      <c r="J20" s="18">
        <f t="shared" si="6"/>
        <v>86096</v>
      </c>
      <c r="K20" s="18">
        <f t="shared" si="6"/>
        <v>130472</v>
      </c>
      <c r="L20" s="18">
        <f t="shared" si="6"/>
        <v>51684</v>
      </c>
      <c r="M20" s="18">
        <f t="shared" si="6"/>
        <v>26899</v>
      </c>
      <c r="N20" s="12">
        <f aca="true" t="shared" si="7" ref="N20:N26">SUM(B20:M20)</f>
        <v>1140448</v>
      </c>
      <c r="O20"/>
    </row>
    <row r="21" spans="1:15" ht="18.75" customHeight="1">
      <c r="A21" s="13" t="s">
        <v>11</v>
      </c>
      <c r="B21" s="14">
        <v>84407</v>
      </c>
      <c r="C21" s="14">
        <v>57158</v>
      </c>
      <c r="D21" s="14">
        <v>48785</v>
      </c>
      <c r="E21" s="14">
        <v>9695</v>
      </c>
      <c r="F21" s="14">
        <v>41055</v>
      </c>
      <c r="G21" s="14">
        <v>70607</v>
      </c>
      <c r="H21" s="14">
        <v>77806</v>
      </c>
      <c r="I21" s="14">
        <v>71728</v>
      </c>
      <c r="J21" s="14">
        <v>46680</v>
      </c>
      <c r="K21" s="14">
        <v>69647</v>
      </c>
      <c r="L21" s="14">
        <v>27717</v>
      </c>
      <c r="M21" s="14">
        <v>14052</v>
      </c>
      <c r="N21" s="12">
        <f t="shared" si="7"/>
        <v>619337</v>
      </c>
      <c r="O21"/>
    </row>
    <row r="22" spans="1:15" ht="18.75" customHeight="1">
      <c r="A22" s="13" t="s">
        <v>12</v>
      </c>
      <c r="B22" s="14">
        <v>71144</v>
      </c>
      <c r="C22" s="14">
        <v>40533</v>
      </c>
      <c r="D22" s="14">
        <v>38485</v>
      </c>
      <c r="E22" s="14">
        <v>7264</v>
      </c>
      <c r="F22" s="14">
        <v>32000</v>
      </c>
      <c r="G22" s="14">
        <v>49558</v>
      </c>
      <c r="H22" s="14">
        <v>53087</v>
      </c>
      <c r="I22" s="14">
        <v>53432</v>
      </c>
      <c r="J22" s="14">
        <v>35878</v>
      </c>
      <c r="K22" s="14">
        <v>55898</v>
      </c>
      <c r="L22" s="14">
        <v>22045</v>
      </c>
      <c r="M22" s="14">
        <v>12008</v>
      </c>
      <c r="N22" s="12">
        <f t="shared" si="7"/>
        <v>471332</v>
      </c>
      <c r="O22"/>
    </row>
    <row r="23" spans="1:15" ht="18.75" customHeight="1">
      <c r="A23" s="13" t="s">
        <v>13</v>
      </c>
      <c r="B23" s="14">
        <v>6027</v>
      </c>
      <c r="C23" s="14">
        <v>5287</v>
      </c>
      <c r="D23" s="14">
        <v>3835</v>
      </c>
      <c r="E23" s="14">
        <v>935</v>
      </c>
      <c r="F23" s="14">
        <v>4394</v>
      </c>
      <c r="G23" s="14">
        <v>7075</v>
      </c>
      <c r="H23" s="14">
        <v>5993</v>
      </c>
      <c r="I23" s="14">
        <v>5007</v>
      </c>
      <c r="J23" s="14">
        <v>3538</v>
      </c>
      <c r="K23" s="14">
        <v>4927</v>
      </c>
      <c r="L23" s="14">
        <v>1922</v>
      </c>
      <c r="M23" s="14">
        <v>839</v>
      </c>
      <c r="N23" s="12">
        <f t="shared" si="7"/>
        <v>49779</v>
      </c>
      <c r="O23"/>
    </row>
    <row r="24" spans="1:15" ht="18.75" customHeight="1">
      <c r="A24" s="17" t="s">
        <v>14</v>
      </c>
      <c r="B24" s="14">
        <f>B25+B26</f>
        <v>61341</v>
      </c>
      <c r="C24" s="14">
        <f>C25+C26</f>
        <v>52954</v>
      </c>
      <c r="D24" s="14">
        <f>D25+D26</f>
        <v>48374</v>
      </c>
      <c r="E24" s="14">
        <f>E25+E26</f>
        <v>12329</v>
      </c>
      <c r="F24" s="14">
        <f aca="true" t="shared" si="8" ref="F24:M24">F25+F26</f>
        <v>48223</v>
      </c>
      <c r="G24" s="14">
        <f t="shared" si="8"/>
        <v>74345</v>
      </c>
      <c r="H24" s="14">
        <f t="shared" si="8"/>
        <v>67969</v>
      </c>
      <c r="I24" s="14">
        <f t="shared" si="8"/>
        <v>46186</v>
      </c>
      <c r="J24" s="14">
        <f t="shared" si="8"/>
        <v>39724</v>
      </c>
      <c r="K24" s="14">
        <f t="shared" si="8"/>
        <v>38098</v>
      </c>
      <c r="L24" s="14">
        <f t="shared" si="8"/>
        <v>12901</v>
      </c>
      <c r="M24" s="14">
        <f t="shared" si="8"/>
        <v>5256</v>
      </c>
      <c r="N24" s="12">
        <f t="shared" si="7"/>
        <v>507700</v>
      </c>
      <c r="O24"/>
    </row>
    <row r="25" spans="1:15" ht="18.75" customHeight="1">
      <c r="A25" s="13" t="s">
        <v>15</v>
      </c>
      <c r="B25" s="14">
        <v>39258</v>
      </c>
      <c r="C25" s="14">
        <v>33891</v>
      </c>
      <c r="D25" s="14">
        <v>30959</v>
      </c>
      <c r="E25" s="14">
        <v>7891</v>
      </c>
      <c r="F25" s="14">
        <v>30863</v>
      </c>
      <c r="G25" s="14">
        <v>47581</v>
      </c>
      <c r="H25" s="14">
        <v>43500</v>
      </c>
      <c r="I25" s="14">
        <v>29559</v>
      </c>
      <c r="J25" s="14">
        <v>25423</v>
      </c>
      <c r="K25" s="14">
        <v>24383</v>
      </c>
      <c r="L25" s="14">
        <v>8257</v>
      </c>
      <c r="M25" s="14">
        <v>3364</v>
      </c>
      <c r="N25" s="12">
        <f t="shared" si="7"/>
        <v>324929</v>
      </c>
      <c r="O25"/>
    </row>
    <row r="26" spans="1:15" ht="18.75" customHeight="1">
      <c r="A26" s="13" t="s">
        <v>16</v>
      </c>
      <c r="B26" s="14">
        <v>22083</v>
      </c>
      <c r="C26" s="14">
        <v>19063</v>
      </c>
      <c r="D26" s="14">
        <v>17415</v>
      </c>
      <c r="E26" s="14">
        <v>4438</v>
      </c>
      <c r="F26" s="14">
        <v>17360</v>
      </c>
      <c r="G26" s="14">
        <v>26764</v>
      </c>
      <c r="H26" s="14">
        <v>24469</v>
      </c>
      <c r="I26" s="14">
        <v>16627</v>
      </c>
      <c r="J26" s="14">
        <v>14301</v>
      </c>
      <c r="K26" s="14">
        <v>13715</v>
      </c>
      <c r="L26" s="14">
        <v>4644</v>
      </c>
      <c r="M26" s="14">
        <v>1892</v>
      </c>
      <c r="N26" s="12">
        <f t="shared" si="7"/>
        <v>182771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0.9971016494240689</v>
      </c>
      <c r="C32" s="23">
        <f aca="true" t="shared" si="9" ref="C32:M32">(((+C$8+C$20)*C$29)+(C$24*C$30))/C$7</f>
        <v>0.9943244195760107</v>
      </c>
      <c r="D32" s="23">
        <f t="shared" si="9"/>
        <v>0.9977245921820445</v>
      </c>
      <c r="E32" s="23">
        <f t="shared" si="9"/>
        <v>0.9891497401344871</v>
      </c>
      <c r="F32" s="23">
        <f t="shared" si="9"/>
        <v>1</v>
      </c>
      <c r="G32" s="23">
        <f t="shared" si="9"/>
        <v>1</v>
      </c>
      <c r="H32" s="23">
        <f t="shared" si="9"/>
        <v>0.9960054970160003</v>
      </c>
      <c r="I32" s="23">
        <f t="shared" si="9"/>
        <v>0.9958111656543411</v>
      </c>
      <c r="J32" s="23">
        <f t="shared" si="9"/>
        <v>0.9983206147173295</v>
      </c>
      <c r="K32" s="23">
        <f t="shared" si="9"/>
        <v>0.9969075800009677</v>
      </c>
      <c r="L32" s="23">
        <f t="shared" si="9"/>
        <v>0.998307884943875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1.758787599419115</v>
      </c>
      <c r="C35" s="26">
        <f>C32*C34</f>
        <v>1.694627108283395</v>
      </c>
      <c r="D35" s="26">
        <f>D32*D34</f>
        <v>1.5756066759738845</v>
      </c>
      <c r="E35" s="26">
        <f>E32*E34</f>
        <v>1.998280305019691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1.6974921685643691</v>
      </c>
      <c r="I35" s="26">
        <f t="shared" si="10"/>
        <v>1.6567310362991272</v>
      </c>
      <c r="J35" s="26">
        <f t="shared" si="10"/>
        <v>1.8705533357958601</v>
      </c>
      <c r="K35" s="26">
        <f t="shared" si="10"/>
        <v>1.7859599295717337</v>
      </c>
      <c r="L35" s="26">
        <f t="shared" si="10"/>
        <v>2.1241995175835773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-0.0016259628</v>
      </c>
      <c r="C36" s="26">
        <v>-0.0055682087</v>
      </c>
      <c r="D36" s="26">
        <v>-0.0010574641</v>
      </c>
      <c r="E36" s="26">
        <v>-0.0005007099</v>
      </c>
      <c r="F36" s="26">
        <v>-0.00189819</v>
      </c>
      <c r="G36" s="26">
        <v>-0.00115028</v>
      </c>
      <c r="H36" s="26">
        <v>-0.0020790946</v>
      </c>
      <c r="I36" s="26">
        <v>0</v>
      </c>
      <c r="J36" s="26">
        <v>-0.000420698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440.84000000000003</v>
      </c>
      <c r="E38" s="65">
        <f t="shared" si="11"/>
        <v>55.64</v>
      </c>
      <c r="F38" s="65">
        <f t="shared" si="11"/>
        <v>689.08</v>
      </c>
      <c r="G38" s="65">
        <f t="shared" si="11"/>
        <v>637.72</v>
      </c>
      <c r="H38" s="65">
        <f t="shared" si="11"/>
        <v>1151.3200000000002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6565.52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103</v>
      </c>
      <c r="E39" s="67">
        <v>13</v>
      </c>
      <c r="F39" s="67">
        <v>161</v>
      </c>
      <c r="G39" s="67">
        <v>149</v>
      </c>
      <c r="H39" s="67">
        <v>269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1534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887686.8686978393</v>
      </c>
      <c r="C42" s="69">
        <f aca="true" t="shared" si="12" ref="C42:N42">C43+C44+C45</f>
        <v>645469.2913044109</v>
      </c>
      <c r="D42" s="69">
        <f t="shared" si="12"/>
        <v>586237.7033347718</v>
      </c>
      <c r="E42" s="69">
        <f t="shared" si="12"/>
        <v>149197.8778940654</v>
      </c>
      <c r="F42" s="69">
        <f>F43+F44+F45</f>
        <v>566169.47626006</v>
      </c>
      <c r="G42" s="69">
        <f>G43+G44+G45</f>
        <v>739357.1686243599</v>
      </c>
      <c r="H42" s="69">
        <f t="shared" si="12"/>
        <v>820449.5155148375</v>
      </c>
      <c r="I42" s="69">
        <f t="shared" si="12"/>
        <v>699629.23297394</v>
      </c>
      <c r="J42" s="69">
        <f t="shared" si="12"/>
        <v>579640.319943252</v>
      </c>
      <c r="K42" s="69">
        <f t="shared" si="12"/>
        <v>664480.6794766001</v>
      </c>
      <c r="L42" s="69">
        <f t="shared" si="12"/>
        <v>348198.78492229996</v>
      </c>
      <c r="M42" s="69">
        <f t="shared" si="12"/>
        <v>183189.325736</v>
      </c>
      <c r="N42" s="69">
        <f t="shared" si="12"/>
        <v>6869706.244682435</v>
      </c>
    </row>
    <row r="43" spans="1:14" ht="18.75" customHeight="1">
      <c r="A43" s="66" t="s">
        <v>95</v>
      </c>
      <c r="B43" s="63">
        <f aca="true" t="shared" si="13" ref="B43:H43">B35*B7</f>
        <v>887591.50871045</v>
      </c>
      <c r="C43" s="63">
        <f t="shared" si="13"/>
        <v>645093.70131024</v>
      </c>
      <c r="D43" s="63">
        <f t="shared" si="13"/>
        <v>586190.2833359999</v>
      </c>
      <c r="E43" s="63">
        <f t="shared" si="13"/>
        <v>149179.61789094</v>
      </c>
      <c r="F43" s="63">
        <f t="shared" si="13"/>
        <v>566063.7594</v>
      </c>
      <c r="G43" s="63">
        <f t="shared" si="13"/>
        <v>739301.6778</v>
      </c>
      <c r="H43" s="63">
        <f t="shared" si="13"/>
        <v>820302.90550572</v>
      </c>
      <c r="I43" s="63">
        <f>I35*I7</f>
        <v>699629.23297394</v>
      </c>
      <c r="J43" s="63">
        <f>J35*J7</f>
        <v>579620.87994972</v>
      </c>
      <c r="K43" s="63">
        <f>K35*K7</f>
        <v>664480.6794766001</v>
      </c>
      <c r="L43" s="63">
        <f>L35*L7</f>
        <v>348198.78492229996</v>
      </c>
      <c r="M43" s="63">
        <f>M35*M7</f>
        <v>183184.41</v>
      </c>
      <c r="N43" s="65">
        <f>SUM(B43:M43)</f>
        <v>6868837.441275909</v>
      </c>
    </row>
    <row r="44" spans="1:14" ht="18.75" customHeight="1">
      <c r="A44" s="66" t="s">
        <v>96</v>
      </c>
      <c r="B44" s="63">
        <f aca="true" t="shared" si="14" ref="B44:M44">B36*B7</f>
        <v>-820.5600126108</v>
      </c>
      <c r="C44" s="63">
        <f t="shared" si="14"/>
        <v>-2119.650005829</v>
      </c>
      <c r="D44" s="63">
        <f t="shared" si="14"/>
        <v>-393.4200012281</v>
      </c>
      <c r="E44" s="63">
        <f t="shared" si="14"/>
        <v>-37.379996874599996</v>
      </c>
      <c r="F44" s="63">
        <f t="shared" si="14"/>
        <v>-583.36313994</v>
      </c>
      <c r="G44" s="63">
        <f t="shared" si="14"/>
        <v>-582.22917564</v>
      </c>
      <c r="H44" s="63">
        <f t="shared" si="14"/>
        <v>-1004.7099908823999</v>
      </c>
      <c r="I44" s="63">
        <f t="shared" si="14"/>
        <v>0</v>
      </c>
      <c r="J44" s="63">
        <f t="shared" si="14"/>
        <v>-130.360006468</v>
      </c>
      <c r="K44" s="63">
        <f t="shared" si="14"/>
        <v>0</v>
      </c>
      <c r="L44" s="63">
        <f t="shared" si="14"/>
        <v>0</v>
      </c>
      <c r="M44" s="63">
        <f t="shared" si="14"/>
        <v>-25.044264000000002</v>
      </c>
      <c r="N44" s="28">
        <f>SUM(B44:M44)</f>
        <v>-5696.7165934729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440.84000000000003</v>
      </c>
      <c r="E45" s="63">
        <f t="shared" si="15"/>
        <v>55.64</v>
      </c>
      <c r="F45" s="63">
        <f t="shared" si="15"/>
        <v>689.08</v>
      </c>
      <c r="G45" s="63">
        <f t="shared" si="15"/>
        <v>637.72</v>
      </c>
      <c r="H45" s="63">
        <f t="shared" si="15"/>
        <v>1151.3200000000002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6565.52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-112884.88</v>
      </c>
      <c r="C47" s="28">
        <f t="shared" si="16"/>
        <v>-105865.34</v>
      </c>
      <c r="D47" s="28">
        <f t="shared" si="16"/>
        <v>-66786.6</v>
      </c>
      <c r="E47" s="28">
        <f t="shared" si="16"/>
        <v>-16330.96</v>
      </c>
      <c r="F47" s="28">
        <f t="shared" si="16"/>
        <v>-45805.92</v>
      </c>
      <c r="G47" s="28">
        <f t="shared" si="16"/>
        <v>-101860.68</v>
      </c>
      <c r="H47" s="28">
        <f t="shared" si="16"/>
        <v>-108661.72</v>
      </c>
      <c r="I47" s="28">
        <f t="shared" si="16"/>
        <v>-69184.32</v>
      </c>
      <c r="J47" s="28">
        <f t="shared" si="16"/>
        <v>-84045.74</v>
      </c>
      <c r="K47" s="28">
        <f t="shared" si="16"/>
        <v>-70271.68</v>
      </c>
      <c r="L47" s="28">
        <f t="shared" si="16"/>
        <v>-49964.76</v>
      </c>
      <c r="M47" s="28">
        <f t="shared" si="16"/>
        <v>-28199.88</v>
      </c>
      <c r="N47" s="28">
        <f t="shared" si="16"/>
        <v>-859862.48</v>
      </c>
      <c r="P47" s="40"/>
    </row>
    <row r="48" spans="1:16" ht="18.75" customHeight="1">
      <c r="A48" s="17" t="s">
        <v>50</v>
      </c>
      <c r="B48" s="29">
        <f>B49+B50</f>
        <v>-110334</v>
      </c>
      <c r="C48" s="29">
        <f>C49+C50</f>
        <v>-105745.5</v>
      </c>
      <c r="D48" s="29">
        <f>D49+D50</f>
        <v>-68306</v>
      </c>
      <c r="E48" s="29">
        <f>E49+E50</f>
        <v>-15659</v>
      </c>
      <c r="F48" s="29">
        <f aca="true" t="shared" si="17" ref="F48:M48">F49+F50</f>
        <v>-56553</v>
      </c>
      <c r="G48" s="29">
        <f t="shared" si="17"/>
        <v>-104510</v>
      </c>
      <c r="H48" s="29">
        <f t="shared" si="17"/>
        <v>-135737</v>
      </c>
      <c r="I48" s="29">
        <f t="shared" si="17"/>
        <v>-66535</v>
      </c>
      <c r="J48" s="29">
        <f t="shared" si="17"/>
        <v>-81371.5</v>
      </c>
      <c r="K48" s="29">
        <f t="shared" si="17"/>
        <v>-67571</v>
      </c>
      <c r="L48" s="29">
        <f t="shared" si="17"/>
        <v>-48608</v>
      </c>
      <c r="M48" s="29">
        <f t="shared" si="17"/>
        <v>-27468</v>
      </c>
      <c r="N48" s="28">
        <f aca="true" t="shared" si="18" ref="N48:N59">SUM(B48:M48)</f>
        <v>-888398</v>
      </c>
      <c r="P48" s="40"/>
    </row>
    <row r="49" spans="1:16" ht="18.75" customHeight="1">
      <c r="A49" s="13" t="s">
        <v>51</v>
      </c>
      <c r="B49" s="20">
        <f>ROUND(-B9*$D$3,2)</f>
        <v>-110334</v>
      </c>
      <c r="C49" s="20">
        <f>ROUND(-C9*$D$3,2)</f>
        <v>-105745.5</v>
      </c>
      <c r="D49" s="20">
        <f>ROUND(-D9*$D$3,2)</f>
        <v>-68306</v>
      </c>
      <c r="E49" s="20">
        <f>ROUND(-E9*$D$3,2)</f>
        <v>-15659</v>
      </c>
      <c r="F49" s="20">
        <f aca="true" t="shared" si="19" ref="F49:M49">ROUND(-F9*$D$3,2)</f>
        <v>-56553</v>
      </c>
      <c r="G49" s="20">
        <f t="shared" si="19"/>
        <v>-104510</v>
      </c>
      <c r="H49" s="20">
        <f t="shared" si="19"/>
        <v>-135737</v>
      </c>
      <c r="I49" s="20">
        <f t="shared" si="19"/>
        <v>-66535</v>
      </c>
      <c r="J49" s="20">
        <f t="shared" si="19"/>
        <v>-81371.5</v>
      </c>
      <c r="K49" s="20">
        <f t="shared" si="19"/>
        <v>-67571</v>
      </c>
      <c r="L49" s="20">
        <f t="shared" si="19"/>
        <v>-48608</v>
      </c>
      <c r="M49" s="20">
        <f t="shared" si="19"/>
        <v>-27468</v>
      </c>
      <c r="N49" s="54">
        <f t="shared" si="18"/>
        <v>-888398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1519.4</v>
      </c>
      <c r="E51" s="29">
        <f t="shared" si="21"/>
        <v>-671.96</v>
      </c>
      <c r="F51" s="29">
        <f t="shared" si="21"/>
        <v>10747.08</v>
      </c>
      <c r="G51" s="29">
        <f t="shared" si="21"/>
        <v>2649.32</v>
      </c>
      <c r="H51" s="29">
        <f t="shared" si="21"/>
        <v>27075.28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28535.519999999997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1519.4</v>
      </c>
      <c r="E58" s="27">
        <v>-671.96</v>
      </c>
      <c r="F58" s="27">
        <v>10747.08</v>
      </c>
      <c r="G58" s="27">
        <v>2649.32</v>
      </c>
      <c r="H58" s="27">
        <v>27075.28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29035.519999999997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774801.9886978393</v>
      </c>
      <c r="C61" s="32">
        <f t="shared" si="22"/>
        <v>539603.9513044109</v>
      </c>
      <c r="D61" s="32">
        <f t="shared" si="22"/>
        <v>519451.1033347718</v>
      </c>
      <c r="E61" s="32">
        <f t="shared" si="22"/>
        <v>132866.9178940654</v>
      </c>
      <c r="F61" s="32">
        <f t="shared" si="22"/>
        <v>520363.55626006</v>
      </c>
      <c r="G61" s="32">
        <f t="shared" si="22"/>
        <v>637496.48862436</v>
      </c>
      <c r="H61" s="32">
        <f t="shared" si="22"/>
        <v>711787.7955148375</v>
      </c>
      <c r="I61" s="32">
        <f t="shared" si="22"/>
        <v>630444.9129739399</v>
      </c>
      <c r="J61" s="32">
        <f t="shared" si="22"/>
        <v>495594.579943252</v>
      </c>
      <c r="K61" s="32">
        <f t="shared" si="22"/>
        <v>594208.9994766002</v>
      </c>
      <c r="L61" s="32">
        <f t="shared" si="22"/>
        <v>298234.02492229996</v>
      </c>
      <c r="M61" s="32">
        <f t="shared" si="22"/>
        <v>154989.445736</v>
      </c>
      <c r="N61" s="32">
        <f>SUM(B61:M61)</f>
        <v>6009843.764682437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774801.99</v>
      </c>
      <c r="C64" s="42">
        <f aca="true" t="shared" si="23" ref="C64:M64">SUM(C65:C78)</f>
        <v>539603.95</v>
      </c>
      <c r="D64" s="42">
        <f t="shared" si="23"/>
        <v>519451.1</v>
      </c>
      <c r="E64" s="42">
        <f t="shared" si="23"/>
        <v>132866.92</v>
      </c>
      <c r="F64" s="42">
        <f t="shared" si="23"/>
        <v>520363.56</v>
      </c>
      <c r="G64" s="42">
        <f t="shared" si="23"/>
        <v>637496.49</v>
      </c>
      <c r="H64" s="42">
        <f t="shared" si="23"/>
        <v>711787.79</v>
      </c>
      <c r="I64" s="42">
        <f t="shared" si="23"/>
        <v>630444.91</v>
      </c>
      <c r="J64" s="42">
        <f t="shared" si="23"/>
        <v>495594.58</v>
      </c>
      <c r="K64" s="42">
        <f t="shared" si="23"/>
        <v>594209</v>
      </c>
      <c r="L64" s="42">
        <f t="shared" si="23"/>
        <v>298234.02</v>
      </c>
      <c r="M64" s="42">
        <f t="shared" si="23"/>
        <v>154989.45</v>
      </c>
      <c r="N64" s="32">
        <f>SUM(N65:N78)</f>
        <v>6009843.760000001</v>
      </c>
      <c r="P64" s="40"/>
    </row>
    <row r="65" spans="1:14" ht="18.75" customHeight="1">
      <c r="A65" s="17" t="s">
        <v>101</v>
      </c>
      <c r="B65" s="42">
        <v>158861.72</v>
      </c>
      <c r="C65" s="42">
        <v>149951.72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308813.44</v>
      </c>
    </row>
    <row r="66" spans="1:14" ht="18.75" customHeight="1">
      <c r="A66" s="17" t="s">
        <v>102</v>
      </c>
      <c r="B66" s="42">
        <v>615940.27</v>
      </c>
      <c r="C66" s="42">
        <v>389652.23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1005592.5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519451.1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519451.1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132866.92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132866.92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520363.56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520363.56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637496.49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637496.49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552416.65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552416.65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159371.14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159371.14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630444.91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630444.91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495594.58</v>
      </c>
      <c r="K74" s="41">
        <v>0</v>
      </c>
      <c r="L74" s="41">
        <v>0</v>
      </c>
      <c r="M74" s="41">
        <v>0</v>
      </c>
      <c r="N74" s="32">
        <f t="shared" si="24"/>
        <v>495594.58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594209</v>
      </c>
      <c r="L75" s="41">
        <v>0</v>
      </c>
      <c r="M75" s="70"/>
      <c r="N75" s="29">
        <f t="shared" si="24"/>
        <v>594209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298234.02</v>
      </c>
      <c r="M76" s="41">
        <v>0</v>
      </c>
      <c r="N76" s="32">
        <f t="shared" si="24"/>
        <v>298234.02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154989.45</v>
      </c>
      <c r="N77" s="29">
        <f t="shared" si="24"/>
        <v>154989.45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1.9704000877385393</v>
      </c>
      <c r="C82" s="52">
        <v>1.9659832142083604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1.7121232414548675</v>
      </c>
      <c r="C83" s="52">
        <v>1.6077231297471648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1.575606667007131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1.9982803332708226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1.8419000019523242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1.460600004346426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1.718526492175599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1.6353414242925186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1.6567310292567992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1.870553335958124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1.7859599309785035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2.124199487554905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2015-04-14T19:15:37Z</dcterms:modified>
  <cp:category/>
  <cp:version/>
  <cp:contentType/>
  <cp:contentStatus/>
</cp:coreProperties>
</file>