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<sst xmlns="http://schemas.openxmlformats.org/spreadsheetml/2006/main" count="108" uniqueCount="106">
  <si>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</si>
  <si>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</si>
  <si>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</si>
  <si>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</si>
  <si>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</si>
  <si>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</si>
  <si>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</si>
  <si>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</si>
  <si>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</si>
  <si>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</si>
  <si>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</si>
  <si>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</si>
  <si>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</si>
  <si>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</si>
  <si>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</si>
  <si>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</si>
  <si>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</si>
  <si>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</si>
  <si>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</si>
  <si>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</si>
  <si>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</si>
  <si>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</si>
  <si>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</si>
  <si>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</si>
  <si>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</si>
  <si>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</si>
  <si>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</si>
  <si>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</si>
  <si>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</si>
  <si>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</si>
  <si>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</si>
  <si>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</si>
  <si>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</si>
  <si>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</si>
  <si>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</si>
  <si>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</si>
  <si>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</si>
  <si>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</si>
  <si>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</si>
  <si>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</si>
  <si>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</si>
  <si>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</si>
  <si>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</si>
  <si>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</si>
  <si>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</si>
  <si>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</si>
  <si>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</si>
  <si>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</si>
  <si>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</si>
  <si>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</si>
  <si>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</si>
  <si>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</si>
  <si>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</si>
  <si>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</si>
  <si>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</si>
  <si>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</si>
  <si>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</si>
  <si>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</si>
  <si>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</si>
  <si>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</si>
  <si>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</si>
  <si>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</si>
  <si>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</si>
  <si>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</si>
  <si>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</si>
  <si>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</si>
  <si>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</si>
  <si>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</si>
  <si>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</si>
  <si>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</si>
  <si>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</si>
  <si>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</si>
  <si>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</si>
  <si>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</si>
  <si>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</si>
  <si>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</si>
  <si>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</si>
  <si>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</si>
  <si>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</si>
  <si>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</si>
  <si>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</si>
  <si>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</si>
  <si>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</si>
  <si>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</si>
  <si>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</si>
  <si>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</si>
  <si>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</si>
  <si>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</si>
  <si>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</si>
  <si>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</si>
  <si>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</si>
  <si>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</si>
  <si>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</si>
  <si>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</si>
  <si>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</si>
  <si>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</si>
  <si>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</si>
  <si>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</si>
  <si>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</si>
  <si>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</si>
  <si>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</si>
  <si>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</si>
  <si>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</si>
  <si>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</si>
  <si>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</si>
  <si>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06/04/15 - VENCIMENTO 13/04/15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</si>
</sst>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" sqref="C9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490355</v>
      </c>
      <c r="C7" s="10">
        <f>C8+C20+C24</f>
        <v>373634</v>
      </c>
      <c r="D7" s="10">
        <f>D8+D20+D24</f>
        <v>364780</v>
      </c>
      <c r="E7" s="10">
        <f>E8+E20+E24</f>
        <v>69671</v>
      </c>
      <c r="F7" s="10">
        <f aca="true" t="shared" si="0" ref="F7:M7">F8+F20+F24</f>
        <v>298710</v>
      </c>
      <c r="G7" s="10">
        <f t="shared" si="0"/>
        <v>493587</v>
      </c>
      <c r="H7" s="10">
        <f t="shared" si="0"/>
        <v>472331</v>
      </c>
      <c r="I7" s="10">
        <f t="shared" si="0"/>
        <v>417240</v>
      </c>
      <c r="J7" s="10">
        <f t="shared" si="0"/>
        <v>284640</v>
      </c>
      <c r="K7" s="10">
        <f t="shared" si="0"/>
        <v>372254</v>
      </c>
      <c r="L7" s="10">
        <f t="shared" si="0"/>
        <v>161070</v>
      </c>
      <c r="M7" s="10">
        <f t="shared" si="0"/>
        <v>90741</v>
      </c>
      <c r="N7" s="10">
        <f>+N8+N20+N24</f>
        <v>3889013</v>
      </c>
      <c r="O7"/>
      <c r="P7" s="39"/>
    </row>
    <row r="8" spans="1:15" ht="18.75" customHeight="1">
      <c r="A8" s="11" t="s">
        <v>27</v>
      </c>
      <c r="B8" s="12">
        <f>+B9+B12+B16</f>
        <v>275899</v>
      </c>
      <c r="C8" s="12">
        <f>+C9+C12+C16</f>
        <v>222148</v>
      </c>
      <c r="D8" s="12">
        <f>+D9+D12+D16</f>
        <v>229624</v>
      </c>
      <c r="E8" s="12">
        <f>+E9+E12+E16</f>
        <v>42282</v>
      </c>
      <c r="F8" s="12">
        <f aca="true" t="shared" si="1" ref="F8:M8">+F9+F12+F16</f>
        <v>177966</v>
      </c>
      <c r="G8" s="12">
        <f t="shared" si="1"/>
        <v>298817</v>
      </c>
      <c r="H8" s="12">
        <f t="shared" si="1"/>
        <v>273610</v>
      </c>
      <c r="I8" s="12">
        <f t="shared" si="1"/>
        <v>244148</v>
      </c>
      <c r="J8" s="12">
        <f t="shared" si="1"/>
        <v>169379</v>
      </c>
      <c r="K8" s="12">
        <f t="shared" si="1"/>
        <v>203612</v>
      </c>
      <c r="L8" s="12">
        <f t="shared" si="1"/>
        <v>97549</v>
      </c>
      <c r="M8" s="12">
        <f t="shared" si="1"/>
        <v>57580</v>
      </c>
      <c r="N8" s="12">
        <f>SUM(B8:M8)</f>
        <v>2292614</v>
      </c>
      <c r="O8"/>
    </row>
    <row r="9" spans="1:15" ht="18.75" customHeight="1">
      <c r="A9" s="13" t="s">
        <v>4</v>
      </c>
      <c r="B9" s="14">
        <v>33781</v>
      </c>
      <c r="C9" s="14">
        <v>33084</v>
      </c>
      <c r="D9" s="14">
        <v>21541</v>
      </c>
      <c r="E9" s="14">
        <v>4747</v>
      </c>
      <c r="F9" s="14">
        <v>17252</v>
      </c>
      <c r="G9" s="14">
        <v>32482</v>
      </c>
      <c r="H9" s="14">
        <v>40942</v>
      </c>
      <c r="I9" s="14">
        <v>20853</v>
      </c>
      <c r="J9" s="14">
        <v>23302</v>
      </c>
      <c r="K9" s="14">
        <v>21050</v>
      </c>
      <c r="L9" s="14">
        <v>14870</v>
      </c>
      <c r="M9" s="14">
        <v>8380</v>
      </c>
      <c r="N9" s="12">
        <f aca="true" t="shared" si="2" ref="N9:N19">SUM(B9:M9)</f>
        <v>272284</v>
      </c>
      <c r="O9"/>
    </row>
    <row r="10" spans="1:15" ht="18.75" customHeight="1">
      <c r="A10" s="15" t="s">
        <v>5</v>
      </c>
      <c r="B10" s="14">
        <f>+B9-B11</f>
        <v>33781</v>
      </c>
      <c r="C10" s="14">
        <f>+C9-C11</f>
        <v>33084</v>
      </c>
      <c r="D10" s="14">
        <f>+D9-D11</f>
        <v>21541</v>
      </c>
      <c r="E10" s="14">
        <f>+E9-E11</f>
        <v>4747</v>
      </c>
      <c r="F10" s="14">
        <f aca="true" t="shared" si="3" ref="F10:M10">+F9-F11</f>
        <v>17252</v>
      </c>
      <c r="G10" s="14">
        <f t="shared" si="3"/>
        <v>32482</v>
      </c>
      <c r="H10" s="14">
        <f t="shared" si="3"/>
        <v>40942</v>
      </c>
      <c r="I10" s="14">
        <f t="shared" si="3"/>
        <v>20853</v>
      </c>
      <c r="J10" s="14">
        <f t="shared" si="3"/>
        <v>23302</v>
      </c>
      <c r="K10" s="14">
        <f t="shared" si="3"/>
        <v>21050</v>
      </c>
      <c r="L10" s="14">
        <f t="shared" si="3"/>
        <v>14870</v>
      </c>
      <c r="M10" s="14">
        <f t="shared" si="3"/>
        <v>8380</v>
      </c>
      <c r="N10" s="12">
        <f t="shared" si="2"/>
        <v>272284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217328</v>
      </c>
      <c r="C12" s="14">
        <f>C13+C14+C15</f>
        <v>170830</v>
      </c>
      <c r="D12" s="14">
        <f>D13+D14+D15</f>
        <v>195686</v>
      </c>
      <c r="E12" s="14">
        <f>E13+E14+E15</f>
        <v>34525</v>
      </c>
      <c r="F12" s="14">
        <f aca="true" t="shared" si="4" ref="F12:M12">F13+F14+F15</f>
        <v>146903</v>
      </c>
      <c r="G12" s="14">
        <f t="shared" si="4"/>
        <v>243971</v>
      </c>
      <c r="H12" s="14">
        <f t="shared" si="4"/>
        <v>213466</v>
      </c>
      <c r="I12" s="14">
        <f t="shared" si="4"/>
        <v>205103</v>
      </c>
      <c r="J12" s="14">
        <f t="shared" si="4"/>
        <v>133679</v>
      </c>
      <c r="K12" s="14">
        <f t="shared" si="4"/>
        <v>164505</v>
      </c>
      <c r="L12" s="14">
        <f t="shared" si="4"/>
        <v>76760</v>
      </c>
      <c r="M12" s="14">
        <f t="shared" si="4"/>
        <v>45884</v>
      </c>
      <c r="N12" s="12">
        <f t="shared" si="2"/>
        <v>1848640</v>
      </c>
      <c r="O12"/>
    </row>
    <row r="13" spans="1:15" ht="18.75" customHeight="1">
      <c r="A13" s="15" t="s">
        <v>7</v>
      </c>
      <c r="B13" s="14">
        <v>103154</v>
      </c>
      <c r="C13" s="14">
        <v>81680</v>
      </c>
      <c r="D13" s="14">
        <v>90816</v>
      </c>
      <c r="E13" s="14">
        <v>16267</v>
      </c>
      <c r="F13" s="14">
        <v>67739</v>
      </c>
      <c r="G13" s="14">
        <v>114859</v>
      </c>
      <c r="H13" s="14">
        <v>104462</v>
      </c>
      <c r="I13" s="14">
        <v>101879</v>
      </c>
      <c r="J13" s="14">
        <v>63941</v>
      </c>
      <c r="K13" s="14">
        <v>79595</v>
      </c>
      <c r="L13" s="14">
        <v>36495</v>
      </c>
      <c r="M13" s="14">
        <v>21298</v>
      </c>
      <c r="N13" s="12">
        <f t="shared" si="2"/>
        <v>882185</v>
      </c>
      <c r="O13"/>
    </row>
    <row r="14" spans="1:15" ht="18.75" customHeight="1">
      <c r="A14" s="15" t="s">
        <v>8</v>
      </c>
      <c r="B14" s="14">
        <v>103275</v>
      </c>
      <c r="C14" s="14">
        <v>76758</v>
      </c>
      <c r="D14" s="14">
        <v>95128</v>
      </c>
      <c r="E14" s="14">
        <v>15821</v>
      </c>
      <c r="F14" s="14">
        <v>68552</v>
      </c>
      <c r="G14" s="14">
        <v>111054</v>
      </c>
      <c r="H14" s="14">
        <v>95399</v>
      </c>
      <c r="I14" s="14">
        <v>94479</v>
      </c>
      <c r="J14" s="14">
        <v>62279</v>
      </c>
      <c r="K14" s="14">
        <v>76889</v>
      </c>
      <c r="L14" s="14">
        <v>36435</v>
      </c>
      <c r="M14" s="14">
        <v>22565</v>
      </c>
      <c r="N14" s="12">
        <f t="shared" si="2"/>
        <v>858634</v>
      </c>
      <c r="O14"/>
    </row>
    <row r="15" spans="1:15" ht="18.75" customHeight="1">
      <c r="A15" s="15" t="s">
        <v>9</v>
      </c>
      <c r="B15" s="14">
        <v>10899</v>
      </c>
      <c r="C15" s="14">
        <v>12392</v>
      </c>
      <c r="D15" s="14">
        <v>9742</v>
      </c>
      <c r="E15" s="14">
        <v>2437</v>
      </c>
      <c r="F15" s="14">
        <v>10612</v>
      </c>
      <c r="G15" s="14">
        <v>18058</v>
      </c>
      <c r="H15" s="14">
        <v>13605</v>
      </c>
      <c r="I15" s="14">
        <v>8745</v>
      </c>
      <c r="J15" s="14">
        <v>7459</v>
      </c>
      <c r="K15" s="14">
        <v>8021</v>
      </c>
      <c r="L15" s="14">
        <v>3830</v>
      </c>
      <c r="M15" s="14">
        <v>2021</v>
      </c>
      <c r="N15" s="12">
        <f t="shared" si="2"/>
        <v>107821</v>
      </c>
      <c r="O15"/>
    </row>
    <row r="16" spans="1:14" ht="18.75" customHeight="1">
      <c r="A16" s="16" t="s">
        <v>26</v>
      </c>
      <c r="B16" s="14">
        <f>B17+B18+B19</f>
        <v>24790</v>
      </c>
      <c r="C16" s="14">
        <f>C17+C18+C19</f>
        <v>18234</v>
      </c>
      <c r="D16" s="14">
        <f>D17+D18+D19</f>
        <v>12397</v>
      </c>
      <c r="E16" s="14">
        <f>E17+E18+E19</f>
        <v>3010</v>
      </c>
      <c r="F16" s="14">
        <f aca="true" t="shared" si="5" ref="F16:M16">F17+F18+F19</f>
        <v>13811</v>
      </c>
      <c r="G16" s="14">
        <f t="shared" si="5"/>
        <v>22364</v>
      </c>
      <c r="H16" s="14">
        <f t="shared" si="5"/>
        <v>19202</v>
      </c>
      <c r="I16" s="14">
        <f t="shared" si="5"/>
        <v>18192</v>
      </c>
      <c r="J16" s="14">
        <f t="shared" si="5"/>
        <v>12398</v>
      </c>
      <c r="K16" s="14">
        <f t="shared" si="5"/>
        <v>18057</v>
      </c>
      <c r="L16" s="14">
        <f t="shared" si="5"/>
        <v>5919</v>
      </c>
      <c r="M16" s="14">
        <f t="shared" si="5"/>
        <v>3316</v>
      </c>
      <c r="N16" s="12">
        <f t="shared" si="2"/>
        <v>171690</v>
      </c>
    </row>
    <row r="17" spans="1:15" ht="18.75" customHeight="1">
      <c r="A17" s="15" t="s">
        <v>23</v>
      </c>
      <c r="B17" s="14">
        <v>6716</v>
      </c>
      <c r="C17" s="14">
        <v>5208</v>
      </c>
      <c r="D17" s="14">
        <v>4113</v>
      </c>
      <c r="E17" s="14">
        <v>888</v>
      </c>
      <c r="F17" s="14">
        <v>4107</v>
      </c>
      <c r="G17" s="14">
        <v>7670</v>
      </c>
      <c r="H17" s="14">
        <v>6461</v>
      </c>
      <c r="I17" s="14">
        <v>5716</v>
      </c>
      <c r="J17" s="14">
        <v>3838</v>
      </c>
      <c r="K17" s="14">
        <v>5403</v>
      </c>
      <c r="L17" s="14">
        <v>2122</v>
      </c>
      <c r="M17" s="14">
        <v>1032</v>
      </c>
      <c r="N17" s="12">
        <f t="shared" si="2"/>
        <v>53274</v>
      </c>
      <c r="O17"/>
    </row>
    <row r="18" spans="1:15" ht="18.75" customHeight="1">
      <c r="A18" s="15" t="s">
        <v>24</v>
      </c>
      <c r="B18" s="14">
        <v>1173</v>
      </c>
      <c r="C18" s="14">
        <v>726</v>
      </c>
      <c r="D18" s="14">
        <v>792</v>
      </c>
      <c r="E18" s="14">
        <v>144</v>
      </c>
      <c r="F18" s="14">
        <v>678</v>
      </c>
      <c r="G18" s="14">
        <v>1132</v>
      </c>
      <c r="H18" s="14">
        <v>1096</v>
      </c>
      <c r="I18" s="14">
        <v>967</v>
      </c>
      <c r="J18" s="14">
        <v>643</v>
      </c>
      <c r="K18" s="14">
        <v>1362</v>
      </c>
      <c r="L18" s="14">
        <v>346</v>
      </c>
      <c r="M18" s="14">
        <v>145</v>
      </c>
      <c r="N18" s="12">
        <f t="shared" si="2"/>
        <v>9204</v>
      </c>
      <c r="O18"/>
    </row>
    <row r="19" spans="1:15" ht="18.75" customHeight="1">
      <c r="A19" s="15" t="s">
        <v>25</v>
      </c>
      <c r="B19" s="14">
        <v>16901</v>
      </c>
      <c r="C19" s="14">
        <v>12300</v>
      </c>
      <c r="D19" s="14">
        <v>7492</v>
      </c>
      <c r="E19" s="14">
        <v>1978</v>
      </c>
      <c r="F19" s="14">
        <v>9026</v>
      </c>
      <c r="G19" s="14">
        <v>13562</v>
      </c>
      <c r="H19" s="14">
        <v>11645</v>
      </c>
      <c r="I19" s="14">
        <v>11509</v>
      </c>
      <c r="J19" s="14">
        <v>7917</v>
      </c>
      <c r="K19" s="14">
        <v>11292</v>
      </c>
      <c r="L19" s="14">
        <v>3451</v>
      </c>
      <c r="M19" s="14">
        <v>2139</v>
      </c>
      <c r="N19" s="12">
        <f t="shared" si="2"/>
        <v>109212</v>
      </c>
      <c r="O19"/>
    </row>
    <row r="20" spans="1:15" ht="18.75" customHeight="1">
      <c r="A20" s="17" t="s">
        <v>10</v>
      </c>
      <c r="B20" s="18">
        <f>B21+B22+B23</f>
        <v>155133</v>
      </c>
      <c r="C20" s="18">
        <f>C21+C22+C23</f>
        <v>99363</v>
      </c>
      <c r="D20" s="18">
        <f>D21+D22+D23</f>
        <v>87366</v>
      </c>
      <c r="E20" s="18">
        <f>E21+E22+E23</f>
        <v>16188</v>
      </c>
      <c r="F20" s="18">
        <f aca="true" t="shared" si="6" ref="F20:M20">F21+F22+F23</f>
        <v>74465</v>
      </c>
      <c r="G20" s="18">
        <f t="shared" si="6"/>
        <v>122234</v>
      </c>
      <c r="H20" s="18">
        <f t="shared" si="6"/>
        <v>132018</v>
      </c>
      <c r="I20" s="18">
        <f t="shared" si="6"/>
        <v>126420</v>
      </c>
      <c r="J20" s="18">
        <f t="shared" si="6"/>
        <v>78682</v>
      </c>
      <c r="K20" s="18">
        <f t="shared" si="6"/>
        <v>130539</v>
      </c>
      <c r="L20" s="18">
        <f t="shared" si="6"/>
        <v>50646</v>
      </c>
      <c r="M20" s="18">
        <f t="shared" si="6"/>
        <v>27352</v>
      </c>
      <c r="N20" s="12">
        <f aca="true" t="shared" si="7" ref="N20:N26">SUM(B20:M20)</f>
        <v>1100406</v>
      </c>
      <c r="O20"/>
    </row>
    <row r="21" spans="1:15" ht="18.75" customHeight="1">
      <c r="A21" s="13" t="s">
        <v>11</v>
      </c>
      <c r="B21" s="14">
        <v>81103</v>
      </c>
      <c r="C21" s="14">
        <v>55602</v>
      </c>
      <c r="D21" s="14">
        <v>47002</v>
      </c>
      <c r="E21" s="14">
        <v>8744</v>
      </c>
      <c r="F21" s="14">
        <v>39555</v>
      </c>
      <c r="G21" s="14">
        <v>67394</v>
      </c>
      <c r="H21" s="14">
        <v>74694</v>
      </c>
      <c r="I21" s="14">
        <v>69897</v>
      </c>
      <c r="J21" s="14">
        <v>42825</v>
      </c>
      <c r="K21" s="14">
        <v>69560</v>
      </c>
      <c r="L21" s="14">
        <v>27279</v>
      </c>
      <c r="M21" s="14">
        <v>14495</v>
      </c>
      <c r="N21" s="12">
        <f t="shared" si="7"/>
        <v>598150</v>
      </c>
      <c r="O21"/>
    </row>
    <row r="22" spans="1:15" ht="18.75" customHeight="1">
      <c r="A22" s="13" t="s">
        <v>12</v>
      </c>
      <c r="B22" s="14">
        <v>68078</v>
      </c>
      <c r="C22" s="14">
        <v>38679</v>
      </c>
      <c r="D22" s="14">
        <v>36603</v>
      </c>
      <c r="E22" s="14">
        <v>6535</v>
      </c>
      <c r="F22" s="14">
        <v>30608</v>
      </c>
      <c r="G22" s="14">
        <v>47898</v>
      </c>
      <c r="H22" s="14">
        <v>51552</v>
      </c>
      <c r="I22" s="14">
        <v>51736</v>
      </c>
      <c r="J22" s="14">
        <v>32608</v>
      </c>
      <c r="K22" s="14">
        <v>56029</v>
      </c>
      <c r="L22" s="14">
        <v>21548</v>
      </c>
      <c r="M22" s="14">
        <v>11981</v>
      </c>
      <c r="N22" s="12">
        <f t="shared" si="7"/>
        <v>453855</v>
      </c>
      <c r="O22"/>
    </row>
    <row r="23" spans="1:15" ht="18.75" customHeight="1">
      <c r="A23" s="13" t="s">
        <v>13</v>
      </c>
      <c r="B23" s="14">
        <v>5952</v>
      </c>
      <c r="C23" s="14">
        <v>5082</v>
      </c>
      <c r="D23" s="14">
        <v>3761</v>
      </c>
      <c r="E23" s="14">
        <v>909</v>
      </c>
      <c r="F23" s="14">
        <v>4302</v>
      </c>
      <c r="G23" s="14">
        <v>6942</v>
      </c>
      <c r="H23" s="14">
        <v>5772</v>
      </c>
      <c r="I23" s="14">
        <v>4787</v>
      </c>
      <c r="J23" s="14">
        <v>3249</v>
      </c>
      <c r="K23" s="14">
        <v>4950</v>
      </c>
      <c r="L23" s="14">
        <v>1819</v>
      </c>
      <c r="M23" s="14">
        <v>876</v>
      </c>
      <c r="N23" s="12">
        <f t="shared" si="7"/>
        <v>48401</v>
      </c>
      <c r="O23"/>
    </row>
    <row r="24" spans="1:15" ht="18.75" customHeight="1">
      <c r="A24" s="17" t="s">
        <v>14</v>
      </c>
      <c r="B24" s="14">
        <f>B25+B26</f>
        <v>59323</v>
      </c>
      <c r="C24" s="14">
        <f>C25+C26</f>
        <v>52123</v>
      </c>
      <c r="D24" s="14">
        <f>D25+D26</f>
        <v>47790</v>
      </c>
      <c r="E24" s="14">
        <f>E25+E26</f>
        <v>11201</v>
      </c>
      <c r="F24" s="14">
        <f aca="true" t="shared" si="8" ref="F24:M24">F25+F26</f>
        <v>46279</v>
      </c>
      <c r="G24" s="14">
        <f t="shared" si="8"/>
        <v>72536</v>
      </c>
      <c r="H24" s="14">
        <f t="shared" si="8"/>
        <v>66703</v>
      </c>
      <c r="I24" s="14">
        <f t="shared" si="8"/>
        <v>46672</v>
      </c>
      <c r="J24" s="14">
        <f t="shared" si="8"/>
        <v>36579</v>
      </c>
      <c r="K24" s="14">
        <f t="shared" si="8"/>
        <v>38103</v>
      </c>
      <c r="L24" s="14">
        <f t="shared" si="8"/>
        <v>12875</v>
      </c>
      <c r="M24" s="14">
        <f t="shared" si="8"/>
        <v>5809</v>
      </c>
      <c r="N24" s="12">
        <f t="shared" si="7"/>
        <v>495993</v>
      </c>
      <c r="O24"/>
    </row>
    <row r="25" spans="1:15" ht="18.75" customHeight="1">
      <c r="A25" s="13" t="s">
        <v>15</v>
      </c>
      <c r="B25" s="14">
        <v>37967</v>
      </c>
      <c r="C25" s="14">
        <v>33359</v>
      </c>
      <c r="D25" s="14">
        <v>30586</v>
      </c>
      <c r="E25" s="14">
        <v>7169</v>
      </c>
      <c r="F25" s="14">
        <v>29619</v>
      </c>
      <c r="G25" s="14">
        <v>46423</v>
      </c>
      <c r="H25" s="14">
        <v>42690</v>
      </c>
      <c r="I25" s="14">
        <v>29870</v>
      </c>
      <c r="J25" s="14">
        <v>23411</v>
      </c>
      <c r="K25" s="14">
        <v>24386</v>
      </c>
      <c r="L25" s="14">
        <v>8240</v>
      </c>
      <c r="M25" s="14">
        <v>3718</v>
      </c>
      <c r="N25" s="12">
        <f t="shared" si="7"/>
        <v>317438</v>
      </c>
      <c r="O25"/>
    </row>
    <row r="26" spans="1:15" ht="18.75" customHeight="1">
      <c r="A26" s="13" t="s">
        <v>16</v>
      </c>
      <c r="B26" s="14">
        <v>21356</v>
      </c>
      <c r="C26" s="14">
        <v>18764</v>
      </c>
      <c r="D26" s="14">
        <v>17204</v>
      </c>
      <c r="E26" s="14">
        <v>4032</v>
      </c>
      <c r="F26" s="14">
        <v>16660</v>
      </c>
      <c r="G26" s="14">
        <v>26113</v>
      </c>
      <c r="H26" s="14">
        <v>24013</v>
      </c>
      <c r="I26" s="14">
        <v>16802</v>
      </c>
      <c r="J26" s="14">
        <v>13168</v>
      </c>
      <c r="K26" s="14">
        <v>13717</v>
      </c>
      <c r="L26" s="14">
        <v>4635</v>
      </c>
      <c r="M26" s="14">
        <v>2091</v>
      </c>
      <c r="N26" s="12">
        <f t="shared" si="7"/>
        <v>178555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0.9971039832366346</v>
      </c>
      <c r="C32" s="23">
        <f aca="true" t="shared" si="9" ref="C32:M32">(((+C$8+C$20)*C$29)+(C$24*C$30))/C$7</f>
        <v>0.9943082845779561</v>
      </c>
      <c r="D32" s="23">
        <f t="shared" si="9"/>
        <v>0.9977073167388563</v>
      </c>
      <c r="E32" s="23">
        <f t="shared" si="9"/>
        <v>0.9894374172898336</v>
      </c>
      <c r="F32" s="23">
        <f t="shared" si="9"/>
        <v>1</v>
      </c>
      <c r="G32" s="23">
        <f t="shared" si="9"/>
        <v>1</v>
      </c>
      <c r="H32" s="23">
        <f t="shared" si="9"/>
        <v>0.9959893269762095</v>
      </c>
      <c r="I32" s="23">
        <f t="shared" si="9"/>
        <v>0.9957158048125779</v>
      </c>
      <c r="J32" s="23">
        <f t="shared" si="9"/>
        <v>0.9983165229763913</v>
      </c>
      <c r="K32" s="23">
        <f t="shared" si="9"/>
        <v>0.9969088025917787</v>
      </c>
      <c r="L32" s="23">
        <f t="shared" si="9"/>
        <v>0.9982814149127709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1.7587917160310997</v>
      </c>
      <c r="C35" s="26">
        <f>C32*C34</f>
        <v>1.6945996094062103</v>
      </c>
      <c r="D35" s="26">
        <f>D32*D34</f>
        <v>1.5755793945940018</v>
      </c>
      <c r="E35" s="26">
        <f>E32*E34</f>
        <v>1.9988614704089218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1.6974646099655537</v>
      </c>
      <c r="I35" s="26">
        <f t="shared" si="10"/>
        <v>1.6565723844666858</v>
      </c>
      <c r="J35" s="26">
        <f t="shared" si="10"/>
        <v>1.8705456691008642</v>
      </c>
      <c r="K35" s="26">
        <f t="shared" si="10"/>
        <v>1.7859621198431717</v>
      </c>
      <c r="L35" s="26">
        <f t="shared" si="10"/>
        <v>2.1241431946513942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-0.0016259649</v>
      </c>
      <c r="C36" s="26">
        <v>-0.0055681228</v>
      </c>
      <c r="D36" s="26">
        <v>-0.0009342343</v>
      </c>
      <c r="E36" s="26">
        <v>-0.0005009258</v>
      </c>
      <c r="F36" s="26">
        <v>-0.00137943</v>
      </c>
      <c r="G36" s="26">
        <v>-0.00101904</v>
      </c>
      <c r="H36" s="26">
        <v>-0.0012752709</v>
      </c>
      <c r="I36" s="26">
        <v>0</v>
      </c>
      <c r="J36" s="26">
        <v>-0.0004207069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915.9200000000001</v>
      </c>
      <c r="C38" s="65">
        <f t="shared" si="11"/>
        <v>2495.2400000000002</v>
      </c>
      <c r="D38" s="65">
        <f t="shared" si="11"/>
        <v>389.48</v>
      </c>
      <c r="E38" s="65">
        <f t="shared" si="11"/>
        <v>55.64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5807.96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91</v>
      </c>
      <c r="E39" s="67">
        <v>13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1357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862550.9318958904</v>
      </c>
      <c r="C42" s="69">
        <f aca="true" t="shared" si="12" ref="C42:N42">C43+C44+C45</f>
        <v>633574.8304666248</v>
      </c>
      <c r="D42" s="69">
        <f t="shared" si="12"/>
        <v>574788.541572046</v>
      </c>
      <c r="E42" s="69">
        <f t="shared" si="12"/>
        <v>139283.4175034482</v>
      </c>
      <c r="F42" s="69">
        <f>F43+F44+F45</f>
        <v>550282.6594647</v>
      </c>
      <c r="G42" s="69">
        <f>G43+G44+G45</f>
        <v>720995.1473035199</v>
      </c>
      <c r="H42" s="69">
        <f t="shared" si="12"/>
        <v>801869.0067101719</v>
      </c>
      <c r="I42" s="69">
        <f t="shared" si="12"/>
        <v>691188.26169488</v>
      </c>
      <c r="J42" s="69">
        <f t="shared" si="12"/>
        <v>532462.169240854</v>
      </c>
      <c r="K42" s="69">
        <f t="shared" si="12"/>
        <v>664831.5429601</v>
      </c>
      <c r="L42" s="69">
        <f t="shared" si="12"/>
        <v>342135.7443625001</v>
      </c>
      <c r="M42" s="69">
        <f t="shared" si="12"/>
        <v>189561.99337039998</v>
      </c>
      <c r="N42" s="69">
        <f t="shared" si="12"/>
        <v>6703524.246545135</v>
      </c>
    </row>
    <row r="43" spans="1:14" ht="18.75" customHeight="1">
      <c r="A43" s="66" t="s">
        <v>95</v>
      </c>
      <c r="B43" s="63">
        <f aca="true" t="shared" si="13" ref="B43:H43">B35*B7</f>
        <v>862432.3119144299</v>
      </c>
      <c r="C43" s="63">
        <f t="shared" si="13"/>
        <v>633160.03046088</v>
      </c>
      <c r="D43" s="63">
        <f t="shared" si="13"/>
        <v>574739.85156</v>
      </c>
      <c r="E43" s="63">
        <f t="shared" si="13"/>
        <v>139262.67750485998</v>
      </c>
      <c r="F43" s="63">
        <f t="shared" si="13"/>
        <v>550193.949</v>
      </c>
      <c r="G43" s="63">
        <f t="shared" si="13"/>
        <v>720933.1721999999</v>
      </c>
      <c r="H43" s="63">
        <f t="shared" si="13"/>
        <v>801765.1566896399</v>
      </c>
      <c r="I43" s="63">
        <f>I35*I7</f>
        <v>691188.26169488</v>
      </c>
      <c r="J43" s="63">
        <f>J35*J7</f>
        <v>532432.11925287</v>
      </c>
      <c r="K43" s="63">
        <f>K35*K7</f>
        <v>664831.5429601</v>
      </c>
      <c r="L43" s="63">
        <f>L35*L7</f>
        <v>342135.7443625001</v>
      </c>
      <c r="M43" s="63">
        <f>M35*M7</f>
        <v>189557.949</v>
      </c>
      <c r="N43" s="65">
        <f>SUM(B43:M43)</f>
        <v>6702632.76660016</v>
      </c>
    </row>
    <row r="44" spans="1:14" ht="18.75" customHeight="1">
      <c r="A44" s="66" t="s">
        <v>96</v>
      </c>
      <c r="B44" s="63">
        <f aca="true" t="shared" si="14" ref="B44:M44">B36*B7</f>
        <v>-797.3000185395</v>
      </c>
      <c r="C44" s="63">
        <f t="shared" si="14"/>
        <v>-2080.4399942552</v>
      </c>
      <c r="D44" s="63">
        <f t="shared" si="14"/>
        <v>-340.789987954</v>
      </c>
      <c r="E44" s="63">
        <f t="shared" si="14"/>
        <v>-34.9000014118</v>
      </c>
      <c r="F44" s="63">
        <f t="shared" si="14"/>
        <v>-412.0495353</v>
      </c>
      <c r="G44" s="63">
        <f t="shared" si="14"/>
        <v>-502.98489648</v>
      </c>
      <c r="H44" s="63">
        <f t="shared" si="14"/>
        <v>-602.3499794679001</v>
      </c>
      <c r="I44" s="63">
        <f t="shared" si="14"/>
        <v>0</v>
      </c>
      <c r="J44" s="63">
        <f t="shared" si="14"/>
        <v>-119.750012016</v>
      </c>
      <c r="K44" s="63">
        <f t="shared" si="14"/>
        <v>0</v>
      </c>
      <c r="L44" s="63">
        <f t="shared" si="14"/>
        <v>0</v>
      </c>
      <c r="M44" s="63">
        <f t="shared" si="14"/>
        <v>-25.9156296</v>
      </c>
      <c r="N44" s="28">
        <f>SUM(B44:M44)</f>
        <v>-4916.480055024401</v>
      </c>
    </row>
    <row r="45" spans="1:14" ht="18.75" customHeight="1">
      <c r="A45" s="66" t="s">
        <v>48</v>
      </c>
      <c r="B45" s="63">
        <f aca="true" t="shared" si="15" ref="B45:M45">B38</f>
        <v>915.9200000000001</v>
      </c>
      <c r="C45" s="63">
        <f t="shared" si="15"/>
        <v>2495.2400000000002</v>
      </c>
      <c r="D45" s="63">
        <f t="shared" si="15"/>
        <v>389.48</v>
      </c>
      <c r="E45" s="63">
        <f t="shared" si="15"/>
        <v>55.64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5807.96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-120784.38</v>
      </c>
      <c r="C47" s="28">
        <f t="shared" si="16"/>
        <v>-115913.84</v>
      </c>
      <c r="D47" s="28">
        <f t="shared" si="16"/>
        <v>-74250.74</v>
      </c>
      <c r="E47" s="28">
        <f t="shared" si="16"/>
        <v>-17286.46</v>
      </c>
      <c r="F47" s="28">
        <f t="shared" si="16"/>
        <v>-62064.04</v>
      </c>
      <c r="G47" s="28">
        <f t="shared" si="16"/>
        <v>-115839.84</v>
      </c>
      <c r="H47" s="28">
        <f t="shared" si="16"/>
        <v>-145599.64</v>
      </c>
      <c r="I47" s="28">
        <f t="shared" si="16"/>
        <v>-75634.82</v>
      </c>
      <c r="J47" s="28">
        <f t="shared" si="16"/>
        <v>-84231.24</v>
      </c>
      <c r="K47" s="28">
        <f t="shared" si="16"/>
        <v>-76375.68</v>
      </c>
      <c r="L47" s="28">
        <f t="shared" si="16"/>
        <v>-53401.76</v>
      </c>
      <c r="M47" s="28">
        <f t="shared" si="16"/>
        <v>-30061.88</v>
      </c>
      <c r="N47" s="28">
        <f t="shared" si="16"/>
        <v>-971444.32</v>
      </c>
      <c r="P47" s="40"/>
    </row>
    <row r="48" spans="1:16" ht="18.75" customHeight="1">
      <c r="A48" s="17" t="s">
        <v>50</v>
      </c>
      <c r="B48" s="29">
        <f>B49+B50</f>
        <v>-118233.5</v>
      </c>
      <c r="C48" s="29">
        <f>C49+C50</f>
        <v>-115794</v>
      </c>
      <c r="D48" s="29">
        <f>D49+D50</f>
        <v>-75393.5</v>
      </c>
      <c r="E48" s="29">
        <f>E49+E50</f>
        <v>-16614.5</v>
      </c>
      <c r="F48" s="29">
        <f aca="true" t="shared" si="17" ref="F48:M48">F49+F50</f>
        <v>-60382</v>
      </c>
      <c r="G48" s="29">
        <f t="shared" si="17"/>
        <v>-113687</v>
      </c>
      <c r="H48" s="29">
        <f t="shared" si="17"/>
        <v>-143297</v>
      </c>
      <c r="I48" s="29">
        <f t="shared" si="17"/>
        <v>-72985.5</v>
      </c>
      <c r="J48" s="29">
        <f t="shared" si="17"/>
        <v>-81557</v>
      </c>
      <c r="K48" s="29">
        <f t="shared" si="17"/>
        <v>-73675</v>
      </c>
      <c r="L48" s="29">
        <f t="shared" si="17"/>
        <v>-52045</v>
      </c>
      <c r="M48" s="29">
        <f t="shared" si="17"/>
        <v>-29330</v>
      </c>
      <c r="N48" s="28">
        <f aca="true" t="shared" si="18" ref="N48:N59">SUM(B48:M48)</f>
        <v>-952994</v>
      </c>
      <c r="P48" s="40"/>
    </row>
    <row r="49" spans="1:16" ht="18.75" customHeight="1">
      <c r="A49" s="13" t="s">
        <v>51</v>
      </c>
      <c r="B49" s="20">
        <f>ROUND(-B9*$D$3,2)</f>
        <v>-118233.5</v>
      </c>
      <c r="C49" s="20">
        <f>ROUND(-C9*$D$3,2)</f>
        <v>-115794</v>
      </c>
      <c r="D49" s="20">
        <f>ROUND(-D9*$D$3,2)</f>
        <v>-75393.5</v>
      </c>
      <c r="E49" s="20">
        <f>ROUND(-E9*$D$3,2)</f>
        <v>-16614.5</v>
      </c>
      <c r="F49" s="20">
        <f aca="true" t="shared" si="19" ref="F49:M49">ROUND(-F9*$D$3,2)</f>
        <v>-60382</v>
      </c>
      <c r="G49" s="20">
        <f t="shared" si="19"/>
        <v>-113687</v>
      </c>
      <c r="H49" s="20">
        <f t="shared" si="19"/>
        <v>-143297</v>
      </c>
      <c r="I49" s="20">
        <f t="shared" si="19"/>
        <v>-72985.5</v>
      </c>
      <c r="J49" s="20">
        <f t="shared" si="19"/>
        <v>-81557</v>
      </c>
      <c r="K49" s="20">
        <f t="shared" si="19"/>
        <v>-73675</v>
      </c>
      <c r="L49" s="20">
        <f t="shared" si="19"/>
        <v>-52045</v>
      </c>
      <c r="M49" s="20">
        <f t="shared" si="19"/>
        <v>-29330</v>
      </c>
      <c r="N49" s="54">
        <f t="shared" si="18"/>
        <v>-952994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-2550.88</v>
      </c>
      <c r="C51" s="29">
        <f aca="true" t="shared" si="21" ref="C51:M51">SUM(C52:C58)</f>
        <v>-119.84</v>
      </c>
      <c r="D51" s="29">
        <f t="shared" si="21"/>
        <v>1142.76</v>
      </c>
      <c r="E51" s="29">
        <f t="shared" si="21"/>
        <v>-671.96</v>
      </c>
      <c r="F51" s="29">
        <f t="shared" si="21"/>
        <v>-1682.04</v>
      </c>
      <c r="G51" s="29">
        <f t="shared" si="21"/>
        <v>-2152.84</v>
      </c>
      <c r="H51" s="29">
        <f t="shared" si="21"/>
        <v>-2302.64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-18450.32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1142.76</v>
      </c>
      <c r="E58" s="27">
        <v>-671.96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-17950.32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741766.5518958904</v>
      </c>
      <c r="C61" s="32">
        <f t="shared" si="22"/>
        <v>517660.99046662485</v>
      </c>
      <c r="D61" s="32">
        <f t="shared" si="22"/>
        <v>500537.801572046</v>
      </c>
      <c r="E61" s="32">
        <f t="shared" si="22"/>
        <v>121996.95750344821</v>
      </c>
      <c r="F61" s="32">
        <f t="shared" si="22"/>
        <v>488218.61946470005</v>
      </c>
      <c r="G61" s="32">
        <f t="shared" si="22"/>
        <v>605155.3073035199</v>
      </c>
      <c r="H61" s="32">
        <f t="shared" si="22"/>
        <v>656269.3667101719</v>
      </c>
      <c r="I61" s="32">
        <f t="shared" si="22"/>
        <v>615553.4416948799</v>
      </c>
      <c r="J61" s="32">
        <f t="shared" si="22"/>
        <v>448230.929240854</v>
      </c>
      <c r="K61" s="32">
        <f t="shared" si="22"/>
        <v>588455.8629600999</v>
      </c>
      <c r="L61" s="32">
        <f t="shared" si="22"/>
        <v>288733.9843625001</v>
      </c>
      <c r="M61" s="32">
        <f t="shared" si="22"/>
        <v>159500.11337039998</v>
      </c>
      <c r="N61" s="32">
        <f>SUM(B61:M61)</f>
        <v>5732079.926545136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741766.5499999999</v>
      </c>
      <c r="C64" s="42">
        <f aca="true" t="shared" si="23" ref="C64:M64">SUM(C65:C78)</f>
        <v>517661</v>
      </c>
      <c r="D64" s="42">
        <f t="shared" si="23"/>
        <v>500537.8</v>
      </c>
      <c r="E64" s="42">
        <f t="shared" si="23"/>
        <v>121996.96</v>
      </c>
      <c r="F64" s="42">
        <f t="shared" si="23"/>
        <v>488218.62</v>
      </c>
      <c r="G64" s="42">
        <f t="shared" si="23"/>
        <v>605155.31</v>
      </c>
      <c r="H64" s="42">
        <f t="shared" si="23"/>
        <v>656269.37</v>
      </c>
      <c r="I64" s="42">
        <f t="shared" si="23"/>
        <v>615553.44</v>
      </c>
      <c r="J64" s="42">
        <f t="shared" si="23"/>
        <v>448230.93</v>
      </c>
      <c r="K64" s="42">
        <f t="shared" si="23"/>
        <v>588455.86</v>
      </c>
      <c r="L64" s="42">
        <f t="shared" si="23"/>
        <v>288733.98</v>
      </c>
      <c r="M64" s="42">
        <f t="shared" si="23"/>
        <v>159500.11</v>
      </c>
      <c r="N64" s="32">
        <f>SUM(N65:N78)</f>
        <v>5732079.930000001</v>
      </c>
      <c r="P64" s="40"/>
    </row>
    <row r="65" spans="1:14" ht="18.75" customHeight="1">
      <c r="A65" s="17" t="s">
        <v>101</v>
      </c>
      <c r="B65" s="42">
        <v>153203.61</v>
      </c>
      <c r="C65" s="42">
        <v>144356.65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297560.26</v>
      </c>
    </row>
    <row r="66" spans="1:14" ht="18.75" customHeight="1">
      <c r="A66" s="17" t="s">
        <v>102</v>
      </c>
      <c r="B66" s="42">
        <v>588562.94</v>
      </c>
      <c r="C66" s="42">
        <v>373304.35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961867.2899999999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500537.8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500537.8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121996.96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121996.96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488218.62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488218.62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605155.31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605155.31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506316.64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506316.64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149952.73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149952.73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615553.44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615553.44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448230.93</v>
      </c>
      <c r="K74" s="41">
        <v>0</v>
      </c>
      <c r="L74" s="41">
        <v>0</v>
      </c>
      <c r="M74" s="41">
        <v>0</v>
      </c>
      <c r="N74" s="32">
        <f t="shared" si="24"/>
        <v>448230.93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588455.86</v>
      </c>
      <c r="L75" s="41">
        <v>0</v>
      </c>
      <c r="M75" s="70"/>
      <c r="N75" s="29">
        <f t="shared" si="24"/>
        <v>588455.86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288733.98</v>
      </c>
      <c r="M76" s="41">
        <v>0</v>
      </c>
      <c r="N76" s="32">
        <f t="shared" si="24"/>
        <v>288733.98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159500.11</v>
      </c>
      <c r="N77" s="29">
        <f t="shared" si="24"/>
        <v>159500.11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1.9686967539384426</v>
      </c>
      <c r="C82" s="52">
        <v>1.9620039719345723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1.7121272527856022</v>
      </c>
      <c r="C83" s="52">
        <v>1.6076970896234277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1.5755793903174518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1.9988615062221011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1.8419000033477286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1.4605999955428324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1.7178564399030487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1.6353148968626006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1.6565723804045633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1.8705456717256885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1.7859621118913431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2.1241431675668965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2.0890000110203766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2015-04-13T18:21:00Z</dcterms:modified>
  <cp:category/>
  <cp:version/>
  <cp:contentType/>
  <cp:contentStatus/>
</cp:coreProperties>
</file>