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<sst xmlns="http://schemas.openxmlformats.org/spreadsheetml/2006/main" count="108" uniqueCount="106">
  <si>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</si>
  <si>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</si>
  <si>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</si>
  <si>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</si>
  <si>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</si>
  <si>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</si>
  <si>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</si>
  <si>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</si>
  <si>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</si>
  <si>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</si>
  <si>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</si>
  <si>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</si>
  <si>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</si>
  <si>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</si>
  <si>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</si>
  <si>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</si>
  <si>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</si>
  <si>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</si>
  <si>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</si>
  <si>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</si>
  <si>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</si>
  <si>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</si>
  <si>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</si>
  <si>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</si>
  <si>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</si>
  <si>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</si>
  <si>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</si>
  <si>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</si>
  <si>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</si>
  <si>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</si>
  <si>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</si>
  <si>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</si>
  <si>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</si>
  <si>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</si>
  <si>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</si>
  <si>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</si>
  <si>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</si>
  <si>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</si>
  <si>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</si>
  <si>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</si>
  <si>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</si>
  <si>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</si>
  <si>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</si>
  <si>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</si>
  <si>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</si>
  <si>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</si>
  <si>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</si>
  <si>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</si>
  <si>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</si>
  <si>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</si>
  <si>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</si>
  <si>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</si>
  <si>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</si>
  <si>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</si>
  <si>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</si>
  <si>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</si>
  <si>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</si>
  <si>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</si>
  <si>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</si>
  <si>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</si>
  <si>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</si>
  <si>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</si>
  <si>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</si>
  <si>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</si>
  <si>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</si>
  <si>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</si>
  <si>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</si>
  <si>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</si>
  <si>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</si>
  <si>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</si>
  <si>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</si>
  <si>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</si>
  <si>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</si>
  <si>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</si>
  <si>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</si>
  <si>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</si>
  <si>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</si>
  <si>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</si>
  <si>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</si>
  <si>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</si>
  <si>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</si>
  <si>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</si>
  <si>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</si>
  <si>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</si>
  <si>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</si>
  <si>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</si>
  <si>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</si>
  <si>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</si>
  <si>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</si>
  <si>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</si>
  <si>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</si>
  <si>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</si>
  <si>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</si>
  <si>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</si>
  <si>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</si>
  <si>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</si>
  <si>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</si>
  <si>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</si>
  <si>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</si>
  <si>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</si>
  <si>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</si>
  <si>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</si>
  <si>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</si>
  <si>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</si>
  <si>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</si>
  <si>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05/04/15 - VENCIMENTO 10/04/15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</si>
</sst>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0" sqref="A80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22.25390625" style="1" bestFit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214013</v>
      </c>
      <c r="C7" s="10">
        <f>C8+C20+C24</f>
        <v>141945</v>
      </c>
      <c r="D7" s="10">
        <f>D8+D20+D24</f>
        <v>165492</v>
      </c>
      <c r="E7" s="10">
        <f>E8+E20+E24</f>
        <v>28247</v>
      </c>
      <c r="F7" s="10">
        <f aca="true" t="shared" si="0" ref="F7:M7">F8+F20+F24</f>
        <v>108173</v>
      </c>
      <c r="G7" s="10">
        <f t="shared" si="0"/>
        <v>184507</v>
      </c>
      <c r="H7" s="10">
        <f t="shared" si="0"/>
        <v>174401</v>
      </c>
      <c r="I7" s="10">
        <f t="shared" si="0"/>
        <v>195872</v>
      </c>
      <c r="J7" s="10">
        <f t="shared" si="0"/>
        <v>136943</v>
      </c>
      <c r="K7" s="10">
        <f t="shared" si="0"/>
        <v>195080</v>
      </c>
      <c r="L7" s="10">
        <f t="shared" si="0"/>
        <v>57922</v>
      </c>
      <c r="M7" s="10">
        <f t="shared" si="0"/>
        <v>32101</v>
      </c>
      <c r="N7" s="10">
        <f>+N8+N20+N24</f>
        <v>1634696</v>
      </c>
      <c r="O7"/>
      <c r="P7" s="39"/>
    </row>
    <row r="8" spans="1:15" ht="18.75" customHeight="1">
      <c r="A8" s="11" t="s">
        <v>27</v>
      </c>
      <c r="B8" s="12">
        <f>+B9+B12+B16</f>
        <v>119199</v>
      </c>
      <c r="C8" s="12">
        <f>+C9+C12+C16</f>
        <v>82563</v>
      </c>
      <c r="D8" s="12">
        <f>+D9+D12+D16</f>
        <v>97342</v>
      </c>
      <c r="E8" s="12">
        <f>+E9+E12+E16</f>
        <v>16770</v>
      </c>
      <c r="F8" s="12">
        <f aca="true" t="shared" si="1" ref="F8:M8">+F9+F12+F16</f>
        <v>62337</v>
      </c>
      <c r="G8" s="12">
        <f t="shared" si="1"/>
        <v>108620</v>
      </c>
      <c r="H8" s="12">
        <f t="shared" si="1"/>
        <v>102267</v>
      </c>
      <c r="I8" s="12">
        <f t="shared" si="1"/>
        <v>108965</v>
      </c>
      <c r="J8" s="12">
        <f t="shared" si="1"/>
        <v>79418</v>
      </c>
      <c r="K8" s="12">
        <f t="shared" si="1"/>
        <v>106724</v>
      </c>
      <c r="L8" s="12">
        <f t="shared" si="1"/>
        <v>34333</v>
      </c>
      <c r="M8" s="12">
        <f t="shared" si="1"/>
        <v>20250</v>
      </c>
      <c r="N8" s="12">
        <f>SUM(B8:M8)</f>
        <v>938788</v>
      </c>
      <c r="O8"/>
    </row>
    <row r="9" spans="1:15" ht="18.75" customHeight="1">
      <c r="A9" s="13" t="s">
        <v>4</v>
      </c>
      <c r="B9" s="14">
        <v>21536</v>
      </c>
      <c r="C9" s="14">
        <v>18862</v>
      </c>
      <c r="D9" s="14">
        <v>15305</v>
      </c>
      <c r="E9" s="14">
        <v>2567</v>
      </c>
      <c r="F9" s="14">
        <v>9681</v>
      </c>
      <c r="G9" s="14">
        <v>18081</v>
      </c>
      <c r="H9" s="14">
        <v>22634</v>
      </c>
      <c r="I9" s="14">
        <v>13952</v>
      </c>
      <c r="J9" s="14">
        <v>15306</v>
      </c>
      <c r="K9" s="14">
        <v>14773</v>
      </c>
      <c r="L9" s="14">
        <v>6454</v>
      </c>
      <c r="M9" s="14">
        <v>3631</v>
      </c>
      <c r="N9" s="12">
        <f aca="true" t="shared" si="2" ref="N9:N19">SUM(B9:M9)</f>
        <v>162782</v>
      </c>
      <c r="O9"/>
    </row>
    <row r="10" spans="1:15" ht="18.75" customHeight="1">
      <c r="A10" s="15" t="s">
        <v>5</v>
      </c>
      <c r="B10" s="14">
        <f>+B9-B11</f>
        <v>21536</v>
      </c>
      <c r="C10" s="14">
        <f>+C9-C11</f>
        <v>18862</v>
      </c>
      <c r="D10" s="14">
        <f>+D9-D11</f>
        <v>15305</v>
      </c>
      <c r="E10" s="14">
        <f>+E9-E11</f>
        <v>2567</v>
      </c>
      <c r="F10" s="14">
        <f aca="true" t="shared" si="3" ref="F10:M10">+F9-F11</f>
        <v>9681</v>
      </c>
      <c r="G10" s="14">
        <f t="shared" si="3"/>
        <v>18081</v>
      </c>
      <c r="H10" s="14">
        <f t="shared" si="3"/>
        <v>22634</v>
      </c>
      <c r="I10" s="14">
        <f t="shared" si="3"/>
        <v>13952</v>
      </c>
      <c r="J10" s="14">
        <f t="shared" si="3"/>
        <v>15306</v>
      </c>
      <c r="K10" s="14">
        <f t="shared" si="3"/>
        <v>14773</v>
      </c>
      <c r="L10" s="14">
        <f t="shared" si="3"/>
        <v>6454</v>
      </c>
      <c r="M10" s="14">
        <f t="shared" si="3"/>
        <v>3631</v>
      </c>
      <c r="N10" s="12">
        <f t="shared" si="2"/>
        <v>162782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88462</v>
      </c>
      <c r="C12" s="14">
        <f>C13+C14+C15</f>
        <v>57932</v>
      </c>
      <c r="D12" s="14">
        <f>D13+D14+D15</f>
        <v>77078</v>
      </c>
      <c r="E12" s="14">
        <f>E13+E14+E15</f>
        <v>13175</v>
      </c>
      <c r="F12" s="14">
        <f aca="true" t="shared" si="4" ref="F12:M12">F13+F14+F15</f>
        <v>48698</v>
      </c>
      <c r="G12" s="14">
        <f t="shared" si="4"/>
        <v>83458</v>
      </c>
      <c r="H12" s="14">
        <f t="shared" si="4"/>
        <v>73456</v>
      </c>
      <c r="I12" s="14">
        <f t="shared" si="4"/>
        <v>87659</v>
      </c>
      <c r="J12" s="14">
        <f t="shared" si="4"/>
        <v>59011</v>
      </c>
      <c r="K12" s="14">
        <f t="shared" si="4"/>
        <v>84147</v>
      </c>
      <c r="L12" s="14">
        <f t="shared" si="4"/>
        <v>26098</v>
      </c>
      <c r="M12" s="14">
        <f t="shared" si="4"/>
        <v>15713</v>
      </c>
      <c r="N12" s="12">
        <f t="shared" si="2"/>
        <v>714887</v>
      </c>
      <c r="O12"/>
    </row>
    <row r="13" spans="1:15" ht="18.75" customHeight="1">
      <c r="A13" s="15" t="s">
        <v>7</v>
      </c>
      <c r="B13" s="14">
        <v>41860</v>
      </c>
      <c r="C13" s="14">
        <v>28877</v>
      </c>
      <c r="D13" s="14">
        <v>36299</v>
      </c>
      <c r="E13" s="14">
        <v>6230</v>
      </c>
      <c r="F13" s="14">
        <v>24194</v>
      </c>
      <c r="G13" s="14">
        <v>41518</v>
      </c>
      <c r="H13" s="14">
        <v>37017</v>
      </c>
      <c r="I13" s="14">
        <v>42671</v>
      </c>
      <c r="J13" s="14">
        <v>27681</v>
      </c>
      <c r="K13" s="14">
        <v>38780</v>
      </c>
      <c r="L13" s="14">
        <v>11507</v>
      </c>
      <c r="M13" s="14">
        <v>6853</v>
      </c>
      <c r="N13" s="12">
        <f t="shared" si="2"/>
        <v>343487</v>
      </c>
      <c r="O13"/>
    </row>
    <row r="14" spans="1:15" ht="18.75" customHeight="1">
      <c r="A14" s="15" t="s">
        <v>8</v>
      </c>
      <c r="B14" s="14">
        <v>43883</v>
      </c>
      <c r="C14" s="14">
        <v>26725</v>
      </c>
      <c r="D14" s="14">
        <v>38314</v>
      </c>
      <c r="E14" s="14">
        <v>6433</v>
      </c>
      <c r="F14" s="14">
        <v>22597</v>
      </c>
      <c r="G14" s="14">
        <v>38424</v>
      </c>
      <c r="H14" s="14">
        <v>33886</v>
      </c>
      <c r="I14" s="14">
        <v>42658</v>
      </c>
      <c r="J14" s="14">
        <v>29422</v>
      </c>
      <c r="K14" s="14">
        <v>43021</v>
      </c>
      <c r="L14" s="14">
        <v>13878</v>
      </c>
      <c r="M14" s="14">
        <v>8478</v>
      </c>
      <c r="N14" s="12">
        <f t="shared" si="2"/>
        <v>347719</v>
      </c>
      <c r="O14"/>
    </row>
    <row r="15" spans="1:15" ht="18.75" customHeight="1">
      <c r="A15" s="15" t="s">
        <v>9</v>
      </c>
      <c r="B15" s="14">
        <v>2719</v>
      </c>
      <c r="C15" s="14">
        <v>2330</v>
      </c>
      <c r="D15" s="14">
        <v>2465</v>
      </c>
      <c r="E15" s="14">
        <v>512</v>
      </c>
      <c r="F15" s="14">
        <v>1907</v>
      </c>
      <c r="G15" s="14">
        <v>3516</v>
      </c>
      <c r="H15" s="14">
        <v>2553</v>
      </c>
      <c r="I15" s="14">
        <v>2330</v>
      </c>
      <c r="J15" s="14">
        <v>1908</v>
      </c>
      <c r="K15" s="14">
        <v>2346</v>
      </c>
      <c r="L15" s="14">
        <v>713</v>
      </c>
      <c r="M15" s="14">
        <v>382</v>
      </c>
      <c r="N15" s="12">
        <f t="shared" si="2"/>
        <v>23681</v>
      </c>
      <c r="O15"/>
    </row>
    <row r="16" spans="1:14" ht="18.75" customHeight="1">
      <c r="A16" s="16" t="s">
        <v>26</v>
      </c>
      <c r="B16" s="14">
        <f>B17+B18+B19</f>
        <v>9201</v>
      </c>
      <c r="C16" s="14">
        <f>C17+C18+C19</f>
        <v>5769</v>
      </c>
      <c r="D16" s="14">
        <f>D17+D18+D19</f>
        <v>4959</v>
      </c>
      <c r="E16" s="14">
        <f>E17+E18+E19</f>
        <v>1028</v>
      </c>
      <c r="F16" s="14">
        <f aca="true" t="shared" si="5" ref="F16:M16">F17+F18+F19</f>
        <v>3958</v>
      </c>
      <c r="G16" s="14">
        <f t="shared" si="5"/>
        <v>7081</v>
      </c>
      <c r="H16" s="14">
        <f t="shared" si="5"/>
        <v>6177</v>
      </c>
      <c r="I16" s="14">
        <f t="shared" si="5"/>
        <v>7354</v>
      </c>
      <c r="J16" s="14">
        <f t="shared" si="5"/>
        <v>5101</v>
      </c>
      <c r="K16" s="14">
        <f t="shared" si="5"/>
        <v>7804</v>
      </c>
      <c r="L16" s="14">
        <f t="shared" si="5"/>
        <v>1781</v>
      </c>
      <c r="M16" s="14">
        <f t="shared" si="5"/>
        <v>906</v>
      </c>
      <c r="N16" s="12">
        <f t="shared" si="2"/>
        <v>61119</v>
      </c>
    </row>
    <row r="17" spans="1:15" ht="18.75" customHeight="1">
      <c r="A17" s="15" t="s">
        <v>23</v>
      </c>
      <c r="B17" s="14">
        <v>3427</v>
      </c>
      <c r="C17" s="14">
        <v>2306</v>
      </c>
      <c r="D17" s="14">
        <v>2152</v>
      </c>
      <c r="E17" s="14">
        <v>473</v>
      </c>
      <c r="F17" s="14">
        <v>1764</v>
      </c>
      <c r="G17" s="14">
        <v>3227</v>
      </c>
      <c r="H17" s="14">
        <v>2809</v>
      </c>
      <c r="I17" s="14">
        <v>3120</v>
      </c>
      <c r="J17" s="14">
        <v>2171</v>
      </c>
      <c r="K17" s="14">
        <v>3166</v>
      </c>
      <c r="L17" s="14">
        <v>822</v>
      </c>
      <c r="M17" s="14">
        <v>371</v>
      </c>
      <c r="N17" s="12">
        <f t="shared" si="2"/>
        <v>25808</v>
      </c>
      <c r="O17"/>
    </row>
    <row r="18" spans="1:15" ht="18.75" customHeight="1">
      <c r="A18" s="15" t="s">
        <v>24</v>
      </c>
      <c r="B18" s="14">
        <v>642</v>
      </c>
      <c r="C18" s="14">
        <v>320</v>
      </c>
      <c r="D18" s="14">
        <v>373</v>
      </c>
      <c r="E18" s="14">
        <v>60</v>
      </c>
      <c r="F18" s="14">
        <v>228</v>
      </c>
      <c r="G18" s="14">
        <v>414</v>
      </c>
      <c r="H18" s="14">
        <v>450</v>
      </c>
      <c r="I18" s="14">
        <v>420</v>
      </c>
      <c r="J18" s="14">
        <v>392</v>
      </c>
      <c r="K18" s="14">
        <v>882</v>
      </c>
      <c r="L18" s="14">
        <v>179</v>
      </c>
      <c r="M18" s="14">
        <v>114</v>
      </c>
      <c r="N18" s="12">
        <f t="shared" si="2"/>
        <v>4474</v>
      </c>
      <c r="O18"/>
    </row>
    <row r="19" spans="1:15" ht="18.75" customHeight="1">
      <c r="A19" s="15" t="s">
        <v>25</v>
      </c>
      <c r="B19" s="14">
        <v>5132</v>
      </c>
      <c r="C19" s="14">
        <v>3143</v>
      </c>
      <c r="D19" s="14">
        <v>2434</v>
      </c>
      <c r="E19" s="14">
        <v>495</v>
      </c>
      <c r="F19" s="14">
        <v>1966</v>
      </c>
      <c r="G19" s="14">
        <v>3440</v>
      </c>
      <c r="H19" s="14">
        <v>2918</v>
      </c>
      <c r="I19" s="14">
        <v>3814</v>
      </c>
      <c r="J19" s="14">
        <v>2538</v>
      </c>
      <c r="K19" s="14">
        <v>3756</v>
      </c>
      <c r="L19" s="14">
        <v>780</v>
      </c>
      <c r="M19" s="14">
        <v>421</v>
      </c>
      <c r="N19" s="12">
        <f t="shared" si="2"/>
        <v>30837</v>
      </c>
      <c r="O19"/>
    </row>
    <row r="20" spans="1:15" ht="18.75" customHeight="1">
      <c r="A20" s="17" t="s">
        <v>10</v>
      </c>
      <c r="B20" s="18">
        <f>B21+B22+B23</f>
        <v>65175</v>
      </c>
      <c r="C20" s="18">
        <f>C21+C22+C23</f>
        <v>37094</v>
      </c>
      <c r="D20" s="18">
        <f>D21+D22+D23</f>
        <v>43920</v>
      </c>
      <c r="E20" s="18">
        <f>E21+E22+E23</f>
        <v>6927</v>
      </c>
      <c r="F20" s="18">
        <f aca="true" t="shared" si="6" ref="F20:M20">F21+F22+F23</f>
        <v>27473</v>
      </c>
      <c r="G20" s="18">
        <f t="shared" si="6"/>
        <v>45113</v>
      </c>
      <c r="H20" s="18">
        <f t="shared" si="6"/>
        <v>44877</v>
      </c>
      <c r="I20" s="18">
        <f t="shared" si="6"/>
        <v>63092</v>
      </c>
      <c r="J20" s="18">
        <f t="shared" si="6"/>
        <v>37662</v>
      </c>
      <c r="K20" s="18">
        <f t="shared" si="6"/>
        <v>67998</v>
      </c>
      <c r="L20" s="18">
        <f t="shared" si="6"/>
        <v>18325</v>
      </c>
      <c r="M20" s="18">
        <f t="shared" si="6"/>
        <v>9564</v>
      </c>
      <c r="N20" s="12">
        <f aca="true" t="shared" si="7" ref="N20:N26">SUM(B20:M20)</f>
        <v>467220</v>
      </c>
      <c r="O20"/>
    </row>
    <row r="21" spans="1:15" ht="18.75" customHeight="1">
      <c r="A21" s="13" t="s">
        <v>11</v>
      </c>
      <c r="B21" s="14">
        <v>36223</v>
      </c>
      <c r="C21" s="14">
        <v>22723</v>
      </c>
      <c r="D21" s="14">
        <v>23815</v>
      </c>
      <c r="E21" s="14">
        <v>3857</v>
      </c>
      <c r="F21" s="14">
        <v>15352</v>
      </c>
      <c r="G21" s="14">
        <v>25405</v>
      </c>
      <c r="H21" s="14">
        <v>26388</v>
      </c>
      <c r="I21" s="14">
        <v>35489</v>
      </c>
      <c r="J21" s="14">
        <v>21221</v>
      </c>
      <c r="K21" s="14">
        <v>36583</v>
      </c>
      <c r="L21" s="14">
        <v>9922</v>
      </c>
      <c r="M21" s="14">
        <v>5141</v>
      </c>
      <c r="N21" s="12">
        <f t="shared" si="7"/>
        <v>262119</v>
      </c>
      <c r="O21"/>
    </row>
    <row r="22" spans="1:15" ht="18.75" customHeight="1">
      <c r="A22" s="13" t="s">
        <v>12</v>
      </c>
      <c r="B22" s="14">
        <v>27495</v>
      </c>
      <c r="C22" s="14">
        <v>13283</v>
      </c>
      <c r="D22" s="14">
        <v>18946</v>
      </c>
      <c r="E22" s="14">
        <v>2862</v>
      </c>
      <c r="F22" s="14">
        <v>11216</v>
      </c>
      <c r="G22" s="14">
        <v>18187</v>
      </c>
      <c r="H22" s="14">
        <v>17328</v>
      </c>
      <c r="I22" s="14">
        <v>26342</v>
      </c>
      <c r="J22" s="14">
        <v>15554</v>
      </c>
      <c r="K22" s="14">
        <v>29959</v>
      </c>
      <c r="L22" s="14">
        <v>8019</v>
      </c>
      <c r="M22" s="14">
        <v>4235</v>
      </c>
      <c r="N22" s="12">
        <f t="shared" si="7"/>
        <v>193426</v>
      </c>
      <c r="O22"/>
    </row>
    <row r="23" spans="1:15" ht="18.75" customHeight="1">
      <c r="A23" s="13" t="s">
        <v>13</v>
      </c>
      <c r="B23" s="14">
        <v>1457</v>
      </c>
      <c r="C23" s="14">
        <v>1088</v>
      </c>
      <c r="D23" s="14">
        <v>1159</v>
      </c>
      <c r="E23" s="14">
        <v>208</v>
      </c>
      <c r="F23" s="14">
        <v>905</v>
      </c>
      <c r="G23" s="14">
        <v>1521</v>
      </c>
      <c r="H23" s="14">
        <v>1161</v>
      </c>
      <c r="I23" s="14">
        <v>1261</v>
      </c>
      <c r="J23" s="14">
        <v>887</v>
      </c>
      <c r="K23" s="14">
        <v>1456</v>
      </c>
      <c r="L23" s="14">
        <v>384</v>
      </c>
      <c r="M23" s="14">
        <v>188</v>
      </c>
      <c r="N23" s="12">
        <f t="shared" si="7"/>
        <v>11675</v>
      </c>
      <c r="O23"/>
    </row>
    <row r="24" spans="1:15" ht="18.75" customHeight="1">
      <c r="A24" s="17" t="s">
        <v>14</v>
      </c>
      <c r="B24" s="14">
        <f>B25+B26</f>
        <v>29639</v>
      </c>
      <c r="C24" s="14">
        <f>C25+C26</f>
        <v>22288</v>
      </c>
      <c r="D24" s="14">
        <f>D25+D26</f>
        <v>24230</v>
      </c>
      <c r="E24" s="14">
        <f>E25+E26</f>
        <v>4550</v>
      </c>
      <c r="F24" s="14">
        <f aca="true" t="shared" si="8" ref="F24:M24">F25+F26</f>
        <v>18363</v>
      </c>
      <c r="G24" s="14">
        <f t="shared" si="8"/>
        <v>30774</v>
      </c>
      <c r="H24" s="14">
        <f t="shared" si="8"/>
        <v>27257</v>
      </c>
      <c r="I24" s="14">
        <f t="shared" si="8"/>
        <v>23815</v>
      </c>
      <c r="J24" s="14">
        <f t="shared" si="8"/>
        <v>19863</v>
      </c>
      <c r="K24" s="14">
        <f t="shared" si="8"/>
        <v>20358</v>
      </c>
      <c r="L24" s="14">
        <f t="shared" si="8"/>
        <v>5264</v>
      </c>
      <c r="M24" s="14">
        <f t="shared" si="8"/>
        <v>2287</v>
      </c>
      <c r="N24" s="12">
        <f t="shared" si="7"/>
        <v>228688</v>
      </c>
      <c r="O24"/>
    </row>
    <row r="25" spans="1:15" ht="18.75" customHeight="1">
      <c r="A25" s="13" t="s">
        <v>15</v>
      </c>
      <c r="B25" s="14">
        <v>18969</v>
      </c>
      <c r="C25" s="14">
        <v>14264</v>
      </c>
      <c r="D25" s="14">
        <v>15507</v>
      </c>
      <c r="E25" s="14">
        <v>2912</v>
      </c>
      <c r="F25" s="14">
        <v>11752</v>
      </c>
      <c r="G25" s="14">
        <v>19695</v>
      </c>
      <c r="H25" s="14">
        <v>17444</v>
      </c>
      <c r="I25" s="14">
        <v>15242</v>
      </c>
      <c r="J25" s="14">
        <v>12712</v>
      </c>
      <c r="K25" s="14">
        <v>13029</v>
      </c>
      <c r="L25" s="14">
        <v>3369</v>
      </c>
      <c r="M25" s="14">
        <v>1464</v>
      </c>
      <c r="N25" s="12">
        <f t="shared" si="7"/>
        <v>146359</v>
      </c>
      <c r="O25"/>
    </row>
    <row r="26" spans="1:15" ht="18.75" customHeight="1">
      <c r="A26" s="13" t="s">
        <v>16</v>
      </c>
      <c r="B26" s="14">
        <v>10670</v>
      </c>
      <c r="C26" s="14">
        <v>8024</v>
      </c>
      <c r="D26" s="14">
        <v>8723</v>
      </c>
      <c r="E26" s="14">
        <v>1638</v>
      </c>
      <c r="F26" s="14">
        <v>6611</v>
      </c>
      <c r="G26" s="14">
        <v>11079</v>
      </c>
      <c r="H26" s="14">
        <v>9813</v>
      </c>
      <c r="I26" s="14">
        <v>8573</v>
      </c>
      <c r="J26" s="14">
        <v>7151</v>
      </c>
      <c r="K26" s="14">
        <v>7329</v>
      </c>
      <c r="L26" s="14">
        <v>1895</v>
      </c>
      <c r="M26" s="14">
        <v>823</v>
      </c>
      <c r="N26" s="12">
        <f t="shared" si="7"/>
        <v>82329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0.9970321844934654</v>
      </c>
      <c r="C32" s="23">
        <f aca="true" t="shared" si="9" ref="C32:M32">(((+C$8+C$20)*C$29)+(C$24*C$30))/C$7</f>
        <v>0.9935936426080525</v>
      </c>
      <c r="D32" s="23">
        <f t="shared" si="9"/>
        <v>0.9974377915548788</v>
      </c>
      <c r="E32" s="23">
        <f t="shared" si="9"/>
        <v>0.9894171062413708</v>
      </c>
      <c r="F32" s="23">
        <f t="shared" si="9"/>
        <v>1</v>
      </c>
      <c r="G32" s="23">
        <f t="shared" si="9"/>
        <v>1</v>
      </c>
      <c r="H32" s="23">
        <f t="shared" si="9"/>
        <v>0.995561385542514</v>
      </c>
      <c r="I32" s="23">
        <f t="shared" si="9"/>
        <v>0.9953433134904428</v>
      </c>
      <c r="J32" s="23">
        <f t="shared" si="9"/>
        <v>0.9980999006886077</v>
      </c>
      <c r="K32" s="23">
        <f t="shared" si="9"/>
        <v>0.996848412958786</v>
      </c>
      <c r="L32" s="23">
        <f t="shared" si="9"/>
        <v>0.9980460619453748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1.7586650702280238</v>
      </c>
      <c r="C35" s="26">
        <f>C32*C34</f>
        <v>1.6933816450969037</v>
      </c>
      <c r="D35" s="26">
        <f>D32*D34</f>
        <v>1.5751537604234644</v>
      </c>
      <c r="E35" s="26">
        <f>E32*E34</f>
        <v>1.9988204380288173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1.6967352693801065</v>
      </c>
      <c r="I35" s="26">
        <f t="shared" si="10"/>
        <v>1.6559526706540497</v>
      </c>
      <c r="J35" s="26">
        <f t="shared" si="10"/>
        <v>1.870139783920244</v>
      </c>
      <c r="K35" s="26">
        <f t="shared" si="10"/>
        <v>1.7858539318156652</v>
      </c>
      <c r="L35" s="26">
        <f t="shared" si="10"/>
        <v>2.123642410607369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-0.0016258358</v>
      </c>
      <c r="C36" s="26">
        <v>-0.005564127</v>
      </c>
      <c r="D36" s="26">
        <v>-0.0008210669</v>
      </c>
      <c r="E36" s="26">
        <v>-0.0005009382</v>
      </c>
      <c r="F36" s="26">
        <v>-0.00137943</v>
      </c>
      <c r="G36" s="26">
        <v>-0.00101904</v>
      </c>
      <c r="H36" s="26">
        <v>-0.001274706</v>
      </c>
      <c r="I36" s="26">
        <v>0</v>
      </c>
      <c r="J36" s="26">
        <v>-0.000420613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915.9200000000001</v>
      </c>
      <c r="C38" s="65">
        <f t="shared" si="11"/>
        <v>2495.2400000000002</v>
      </c>
      <c r="D38" s="65">
        <f t="shared" si="11"/>
        <v>342.40000000000003</v>
      </c>
      <c r="E38" s="65">
        <f t="shared" si="11"/>
        <v>55.64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5760.88</v>
      </c>
    </row>
    <row r="39" spans="1:15" ht="18.75" customHeight="1">
      <c r="A39" s="61" t="s">
        <v>46</v>
      </c>
      <c r="B39" s="67">
        <v>214</v>
      </c>
      <c r="C39" s="67">
        <v>583</v>
      </c>
      <c r="D39" s="67">
        <v>80</v>
      </c>
      <c r="E39" s="67">
        <v>13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1346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376945.15767764463</v>
      </c>
      <c r="C42" s="69">
        <f aca="true" t="shared" si="12" ref="C42:N42">C43+C44+C45</f>
        <v>242072.49760626498</v>
      </c>
      <c r="D42" s="69">
        <f t="shared" si="12"/>
        <v>260881.86611658518</v>
      </c>
      <c r="E42" s="69">
        <f t="shared" si="12"/>
        <v>56502.1709116646</v>
      </c>
      <c r="F42" s="69">
        <f>F43+F44+F45</f>
        <v>199595.39161861</v>
      </c>
      <c r="G42" s="69">
        <f>G43+G44+G45</f>
        <v>269867.86418672005</v>
      </c>
      <c r="H42" s="69">
        <f t="shared" si="12"/>
        <v>296396.217714054</v>
      </c>
      <c r="I42" s="69">
        <f t="shared" si="12"/>
        <v>324354.76150635</v>
      </c>
      <c r="J42" s="69">
        <f t="shared" si="12"/>
        <v>256194.752423331</v>
      </c>
      <c r="K42" s="69">
        <f t="shared" si="12"/>
        <v>348384.3850186</v>
      </c>
      <c r="L42" s="69">
        <f t="shared" si="12"/>
        <v>123005.61570720002</v>
      </c>
      <c r="M42" s="69">
        <f t="shared" si="12"/>
        <v>67079.7809544</v>
      </c>
      <c r="N42" s="69">
        <f t="shared" si="12"/>
        <v>2821280.4614414247</v>
      </c>
    </row>
    <row r="43" spans="1:14" ht="18.75" customHeight="1">
      <c r="A43" s="66" t="s">
        <v>95</v>
      </c>
      <c r="B43" s="63">
        <f aca="true" t="shared" si="13" ref="B43:H43">B35*B7</f>
        <v>376377.18767471006</v>
      </c>
      <c r="C43" s="63">
        <f t="shared" si="13"/>
        <v>240367.05761328</v>
      </c>
      <c r="D43" s="63">
        <f t="shared" si="13"/>
        <v>260675.34611999997</v>
      </c>
      <c r="E43" s="63">
        <f t="shared" si="13"/>
        <v>56460.680913000004</v>
      </c>
      <c r="F43" s="63">
        <f t="shared" si="13"/>
        <v>199243.8487</v>
      </c>
      <c r="G43" s="63">
        <f t="shared" si="13"/>
        <v>269490.9242</v>
      </c>
      <c r="H43" s="63">
        <f t="shared" si="13"/>
        <v>295912.32771516</v>
      </c>
      <c r="I43" s="63">
        <f>I35*I7</f>
        <v>324354.76150635</v>
      </c>
      <c r="J43" s="63">
        <f>J35*J7</f>
        <v>256102.55242939</v>
      </c>
      <c r="K43" s="63">
        <f>K35*K7</f>
        <v>348384.3850186</v>
      </c>
      <c r="L43" s="63">
        <f>L35*L7</f>
        <v>123005.61570720002</v>
      </c>
      <c r="M43" s="63">
        <f>M35*M7</f>
        <v>67058.989</v>
      </c>
      <c r="N43" s="65">
        <f>SUM(B43:M43)</f>
        <v>2817433.67659769</v>
      </c>
    </row>
    <row r="44" spans="1:14" ht="18.75" customHeight="1">
      <c r="A44" s="66" t="s">
        <v>96</v>
      </c>
      <c r="B44" s="63">
        <f aca="true" t="shared" si="14" ref="B44:M44">B36*B7</f>
        <v>-347.9499970654</v>
      </c>
      <c r="C44" s="63">
        <f t="shared" si="14"/>
        <v>-789.800007015</v>
      </c>
      <c r="D44" s="63">
        <f t="shared" si="14"/>
        <v>-135.8800034148</v>
      </c>
      <c r="E44" s="63">
        <f t="shared" si="14"/>
        <v>-14.1500013354</v>
      </c>
      <c r="F44" s="63">
        <f t="shared" si="14"/>
        <v>-149.21708139</v>
      </c>
      <c r="G44" s="63">
        <f t="shared" si="14"/>
        <v>-188.02001327999997</v>
      </c>
      <c r="H44" s="63">
        <f t="shared" si="14"/>
        <v>-222.31000110600002</v>
      </c>
      <c r="I44" s="63">
        <f t="shared" si="14"/>
        <v>0</v>
      </c>
      <c r="J44" s="63">
        <f t="shared" si="14"/>
        <v>-57.600006059</v>
      </c>
      <c r="K44" s="63">
        <f t="shared" si="14"/>
        <v>0</v>
      </c>
      <c r="L44" s="63">
        <f t="shared" si="14"/>
        <v>0</v>
      </c>
      <c r="M44" s="63">
        <f t="shared" si="14"/>
        <v>-9.1680456</v>
      </c>
      <c r="N44" s="28">
        <f>SUM(B44:M44)</f>
        <v>-1914.0951562656</v>
      </c>
    </row>
    <row r="45" spans="1:14" ht="18.75" customHeight="1">
      <c r="A45" s="66" t="s">
        <v>48</v>
      </c>
      <c r="B45" s="63">
        <f aca="true" t="shared" si="15" ref="B45:M45">B38</f>
        <v>915.9200000000001</v>
      </c>
      <c r="C45" s="63">
        <f t="shared" si="15"/>
        <v>2495.2400000000002</v>
      </c>
      <c r="D45" s="63">
        <f t="shared" si="15"/>
        <v>342.40000000000003</v>
      </c>
      <c r="E45" s="63">
        <f t="shared" si="15"/>
        <v>55.64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5760.88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-77926.88</v>
      </c>
      <c r="C47" s="28">
        <f t="shared" si="16"/>
        <v>-66136.84</v>
      </c>
      <c r="D47" s="28">
        <f t="shared" si="16"/>
        <v>-55484.94</v>
      </c>
      <c r="E47" s="28">
        <f t="shared" si="16"/>
        <v>-9656.46</v>
      </c>
      <c r="F47" s="28">
        <f t="shared" si="16"/>
        <v>-35565.54</v>
      </c>
      <c r="G47" s="28">
        <f t="shared" si="16"/>
        <v>-65436.34</v>
      </c>
      <c r="H47" s="28">
        <f t="shared" si="16"/>
        <v>-81521.64</v>
      </c>
      <c r="I47" s="28">
        <f t="shared" si="16"/>
        <v>-51481.32</v>
      </c>
      <c r="J47" s="28">
        <f t="shared" si="16"/>
        <v>-56245.24</v>
      </c>
      <c r="K47" s="28">
        <f t="shared" si="16"/>
        <v>-54406.18</v>
      </c>
      <c r="L47" s="28">
        <f t="shared" si="16"/>
        <v>-23945.76</v>
      </c>
      <c r="M47" s="28">
        <f t="shared" si="16"/>
        <v>-13440.38</v>
      </c>
      <c r="N47" s="28">
        <f t="shared" si="16"/>
        <v>-591247.52</v>
      </c>
      <c r="P47" s="40"/>
    </row>
    <row r="48" spans="1:16" ht="18.75" customHeight="1">
      <c r="A48" s="17" t="s">
        <v>50</v>
      </c>
      <c r="B48" s="29">
        <f>B49+B50</f>
        <v>-75376</v>
      </c>
      <c r="C48" s="29">
        <f>C49+C50</f>
        <v>-66017</v>
      </c>
      <c r="D48" s="29">
        <f>D49+D50</f>
        <v>-53567.5</v>
      </c>
      <c r="E48" s="29">
        <f>E49+E50</f>
        <v>-8984.5</v>
      </c>
      <c r="F48" s="29">
        <f aca="true" t="shared" si="17" ref="F48:M48">F49+F50</f>
        <v>-33883.5</v>
      </c>
      <c r="G48" s="29">
        <f t="shared" si="17"/>
        <v>-63283.5</v>
      </c>
      <c r="H48" s="29">
        <f t="shared" si="17"/>
        <v>-79219</v>
      </c>
      <c r="I48" s="29">
        <f t="shared" si="17"/>
        <v>-48832</v>
      </c>
      <c r="J48" s="29">
        <f t="shared" si="17"/>
        <v>-53571</v>
      </c>
      <c r="K48" s="29">
        <f t="shared" si="17"/>
        <v>-51705.5</v>
      </c>
      <c r="L48" s="29">
        <f t="shared" si="17"/>
        <v>-22589</v>
      </c>
      <c r="M48" s="29">
        <f t="shared" si="17"/>
        <v>-12708.5</v>
      </c>
      <c r="N48" s="28">
        <f aca="true" t="shared" si="18" ref="N48:N59">SUM(B48:M48)</f>
        <v>-569737</v>
      </c>
      <c r="P48" s="40"/>
    </row>
    <row r="49" spans="1:16" ht="18.75" customHeight="1">
      <c r="A49" s="13" t="s">
        <v>51</v>
      </c>
      <c r="B49" s="20">
        <f>ROUND(-B9*$D$3,2)</f>
        <v>-75376</v>
      </c>
      <c r="C49" s="20">
        <f>ROUND(-C9*$D$3,2)</f>
        <v>-66017</v>
      </c>
      <c r="D49" s="20">
        <f>ROUND(-D9*$D$3,2)</f>
        <v>-53567.5</v>
      </c>
      <c r="E49" s="20">
        <f>ROUND(-E9*$D$3,2)</f>
        <v>-8984.5</v>
      </c>
      <c r="F49" s="20">
        <f aca="true" t="shared" si="19" ref="F49:M49">ROUND(-F9*$D$3,2)</f>
        <v>-33883.5</v>
      </c>
      <c r="G49" s="20">
        <f t="shared" si="19"/>
        <v>-63283.5</v>
      </c>
      <c r="H49" s="20">
        <f t="shared" si="19"/>
        <v>-79219</v>
      </c>
      <c r="I49" s="20">
        <f t="shared" si="19"/>
        <v>-48832</v>
      </c>
      <c r="J49" s="20">
        <f t="shared" si="19"/>
        <v>-53571</v>
      </c>
      <c r="K49" s="20">
        <f t="shared" si="19"/>
        <v>-51705.5</v>
      </c>
      <c r="L49" s="20">
        <f t="shared" si="19"/>
        <v>-22589</v>
      </c>
      <c r="M49" s="20">
        <f t="shared" si="19"/>
        <v>-12708.5</v>
      </c>
      <c r="N49" s="54">
        <f t="shared" si="18"/>
        <v>-569737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-2550.88</v>
      </c>
      <c r="C51" s="29">
        <f aca="true" t="shared" si="21" ref="C51:M51">SUM(C52:C58)</f>
        <v>-119.84</v>
      </c>
      <c r="D51" s="29">
        <f t="shared" si="21"/>
        <v>-1917.44</v>
      </c>
      <c r="E51" s="29">
        <f t="shared" si="21"/>
        <v>-671.96</v>
      </c>
      <c r="F51" s="29">
        <f t="shared" si="21"/>
        <v>-1682.04</v>
      </c>
      <c r="G51" s="29">
        <f t="shared" si="21"/>
        <v>-2152.84</v>
      </c>
      <c r="H51" s="29">
        <f t="shared" si="21"/>
        <v>-2302.64</v>
      </c>
      <c r="I51" s="29">
        <f t="shared" si="21"/>
        <v>-2649.32</v>
      </c>
      <c r="J51" s="29">
        <f t="shared" si="21"/>
        <v>-2674.24</v>
      </c>
      <c r="K51" s="29">
        <f t="shared" si="21"/>
        <v>-2700.68</v>
      </c>
      <c r="L51" s="29">
        <f t="shared" si="21"/>
        <v>-1356.76</v>
      </c>
      <c r="M51" s="29">
        <f t="shared" si="21"/>
        <v>-731.88</v>
      </c>
      <c r="N51" s="29">
        <f>SUM(N52:N58)</f>
        <v>-21510.519999999997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-2550.88</v>
      </c>
      <c r="C58" s="27">
        <v>-119.84</v>
      </c>
      <c r="D58" s="27">
        <v>-1917.44</v>
      </c>
      <c r="E58" s="27">
        <v>-671.96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-21010.519999999997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299018.2776776446</v>
      </c>
      <c r="C61" s="32">
        <f t="shared" si="22"/>
        <v>175935.65760626498</v>
      </c>
      <c r="D61" s="32">
        <f t="shared" si="22"/>
        <v>205396.92611658518</v>
      </c>
      <c r="E61" s="32">
        <f t="shared" si="22"/>
        <v>46845.7109116646</v>
      </c>
      <c r="F61" s="32">
        <f t="shared" si="22"/>
        <v>164029.85161861</v>
      </c>
      <c r="G61" s="32">
        <f t="shared" si="22"/>
        <v>204431.52418672005</v>
      </c>
      <c r="H61" s="32">
        <f t="shared" si="22"/>
        <v>214874.57771405397</v>
      </c>
      <c r="I61" s="32">
        <f t="shared" si="22"/>
        <v>272873.44150635</v>
      </c>
      <c r="J61" s="32">
        <f t="shared" si="22"/>
        <v>199949.512423331</v>
      </c>
      <c r="K61" s="32">
        <f t="shared" si="22"/>
        <v>293978.2050186</v>
      </c>
      <c r="L61" s="32">
        <f t="shared" si="22"/>
        <v>99059.85570720003</v>
      </c>
      <c r="M61" s="32">
        <f t="shared" si="22"/>
        <v>53639.40095440001</v>
      </c>
      <c r="N61" s="32">
        <f>SUM(B61:M61)</f>
        <v>2230032.9414414247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299018.27</v>
      </c>
      <c r="C64" s="42">
        <f aca="true" t="shared" si="23" ref="C64:M64">SUM(C65:C78)</f>
        <v>175935.66</v>
      </c>
      <c r="D64" s="42">
        <f t="shared" si="23"/>
        <v>205396.93</v>
      </c>
      <c r="E64" s="42">
        <f t="shared" si="23"/>
        <v>46845.71</v>
      </c>
      <c r="F64" s="42">
        <f t="shared" si="23"/>
        <v>164029.85</v>
      </c>
      <c r="G64" s="42">
        <f t="shared" si="23"/>
        <v>204431.53</v>
      </c>
      <c r="H64" s="42">
        <f t="shared" si="23"/>
        <v>214874.58000000002</v>
      </c>
      <c r="I64" s="42">
        <f t="shared" si="23"/>
        <v>272873.44</v>
      </c>
      <c r="J64" s="42">
        <f t="shared" si="23"/>
        <v>199949.51</v>
      </c>
      <c r="K64" s="42">
        <f t="shared" si="23"/>
        <v>293978.21</v>
      </c>
      <c r="L64" s="42">
        <f t="shared" si="23"/>
        <v>99059.86</v>
      </c>
      <c r="M64" s="42">
        <f t="shared" si="23"/>
        <v>53639.4</v>
      </c>
      <c r="N64" s="32">
        <f>SUM(N65:N78)</f>
        <v>2230032.9499999997</v>
      </c>
      <c r="P64" s="40"/>
    </row>
    <row r="65" spans="1:14" ht="18.75" customHeight="1">
      <c r="A65" s="17" t="s">
        <v>101</v>
      </c>
      <c r="B65" s="42">
        <v>57596.64</v>
      </c>
      <c r="C65" s="42">
        <v>51977.76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109574.4</v>
      </c>
    </row>
    <row r="66" spans="1:14" ht="18.75" customHeight="1">
      <c r="A66" s="17" t="s">
        <v>102</v>
      </c>
      <c r="B66" s="42">
        <v>241421.63</v>
      </c>
      <c r="C66" s="42">
        <v>123957.9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365379.53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205396.93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205396.93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46845.71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46845.71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164029.85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164029.85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204431.53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204431.53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171570.7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171570.7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43303.88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43303.88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272873.44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272873.44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199949.51</v>
      </c>
      <c r="K74" s="41">
        <v>0</v>
      </c>
      <c r="L74" s="41">
        <v>0</v>
      </c>
      <c r="M74" s="41">
        <v>0</v>
      </c>
      <c r="N74" s="32">
        <f t="shared" si="24"/>
        <v>199949.51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293978.21</v>
      </c>
      <c r="L75" s="41">
        <v>0</v>
      </c>
      <c r="M75" s="70"/>
      <c r="N75" s="29">
        <f t="shared" si="24"/>
        <v>293978.21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99059.86</v>
      </c>
      <c r="M76" s="41">
        <v>0</v>
      </c>
      <c r="N76" s="32">
        <f t="shared" si="24"/>
        <v>99059.86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53639.4</v>
      </c>
      <c r="N77" s="29">
        <f t="shared" si="24"/>
        <v>53639.4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1.990330555478135</v>
      </c>
      <c r="C82" s="52">
        <v>1.9436078753076294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1.7120039408535148</v>
      </c>
      <c r="C83" s="52">
        <v>1.6065415895610913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1.5751537838687066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1.9988204057068009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1.8419000120177864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1.4606000314351217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1.7144559818414964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1.6346123440204616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1.6559526629635681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1.8701397661800896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1.7858539573508305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2.1236424847208313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2.0890000311516776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2015-01-22T10:55:12Z</cp:lastPrinted>
  <dcterms:created xsi:type="dcterms:W3CDTF">2012-11-28T17:54:39Z</dcterms:created>
  <dcterms:modified xsi:type="dcterms:W3CDTF">2015-04-13T18:20:24Z</dcterms:modified>
  <cp:category/>
  <cp:version/>
  <cp:contentType/>
  <cp:contentStatus/>
</cp:coreProperties>
</file>