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<sst xmlns="http://schemas.openxmlformats.org/spreadsheetml/2006/main" count="109" uniqueCount="107">
  <si>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</si>
  <si>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</si>
  <si>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</si>
  <si>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</si>
  <si>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</si>
  <si>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</si>
  <si>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</si>
  <si>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</si>
  <si>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</si>
  <si>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</si>
  <si>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</si>
  <si>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</si>
  <si>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</si>
  <si>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</si>
  <si>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</si>
  <si>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</si>
  <si>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</si>
  <si>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</si>
  <si>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</si>
  <si>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</si>
  <si>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</si>
  <si>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</si>
  <si>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</si>
  <si>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</si>
  <si>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</si>
  <si>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</si>
  <si>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</si>
  <si>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</si>
  <si>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</si>
  <si>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</si>
  <si>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</si>
  <si>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</si>
  <si>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</si>
  <si>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</si>
  <si>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</si>
  <si>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</si>
  <si>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</si>
  <si>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</si>
  <si>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</si>
  <si>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</si>
  <si>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</si>
  <si>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</si>
  <si>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</si>
  <si>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</si>
  <si>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</si>
  <si>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</si>
  <si>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</si>
  <si>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</si>
  <si>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</si>
  <si>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</si>
  <si>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</si>
  <si>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</si>
  <si>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</si>
  <si>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</si>
  <si>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</si>
  <si>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</si>
  <si>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</si>
  <si>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</si>
  <si>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</si>
  <si>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</si>
  <si>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</si>
  <si>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</si>
  <si>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</si>
  <si>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</si>
  <si>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</si>
  <si>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</si>
  <si>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</si>
  <si>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</si>
  <si>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</si>
  <si>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</si>
  <si>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</si>
  <si>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</si>
  <si>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</si>
  <si>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</si>
  <si>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</si>
  <si>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</si>
  <si>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</si>
  <si>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</si>
  <si>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</si>
  <si>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</si>
  <si>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</si>
  <si>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</si>
  <si>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</si>
  <si>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</si>
  <si>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</si>
  <si>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</si>
  <si>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</si>
  <si>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</si>
  <si>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</si>
  <si>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</si>
  <si>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</si>
  <si>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</si>
  <si>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</si>
  <si>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</si>
  <si>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</si>
  <si>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</si>
  <si>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</si>
  <si>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</si>
  <si>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</si>
  <si>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</si>
  <si>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</si>
  <si>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</si>
  <si>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</si>
  <si>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</si>
  <si>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</si>
  <si>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02/04/15 - VENCIMENTO 10/04/15</t>
  </si>
  <si>
    <t>7.2.8. Desconto de parcela contrato validadores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</si>
</sst>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552450</xdr:colOff>
      <xdr:row>99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552450</xdr:colOff>
      <xdr:row>99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552450</xdr:colOff>
      <xdr:row>99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2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6.75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509180</v>
      </c>
      <c r="C7" s="10">
        <f>C8+C20+C24</f>
        <v>384374</v>
      </c>
      <c r="D7" s="10">
        <f>D8+D20+D24</f>
        <v>376916</v>
      </c>
      <c r="E7" s="10">
        <f>E8+E20+E24</f>
        <v>76383</v>
      </c>
      <c r="F7" s="10">
        <f aca="true" t="shared" si="0" ref="F7:M7">F8+F20+F24</f>
        <v>301759</v>
      </c>
      <c r="G7" s="10">
        <f t="shared" si="0"/>
        <v>516502</v>
      </c>
      <c r="H7" s="10">
        <f t="shared" si="0"/>
        <v>480256</v>
      </c>
      <c r="I7" s="10">
        <f t="shared" si="0"/>
        <v>434334</v>
      </c>
      <c r="J7" s="10">
        <f t="shared" si="0"/>
        <v>315380</v>
      </c>
      <c r="K7" s="10">
        <f t="shared" si="0"/>
        <v>379685</v>
      </c>
      <c r="L7" s="10">
        <f t="shared" si="0"/>
        <v>160079</v>
      </c>
      <c r="M7" s="10">
        <f t="shared" si="0"/>
        <v>90376</v>
      </c>
      <c r="N7" s="10">
        <f>+N8+N20+N24</f>
        <v>4025224</v>
      </c>
      <c r="O7"/>
      <c r="P7" s="39"/>
    </row>
    <row r="8" spans="1:15" ht="18.75" customHeight="1">
      <c r="A8" s="11" t="s">
        <v>27</v>
      </c>
      <c r="B8" s="12">
        <f>+B9+B12+B16</f>
        <v>286751</v>
      </c>
      <c r="C8" s="12">
        <f>+C9+C12+C16</f>
        <v>227355</v>
      </c>
      <c r="D8" s="12">
        <f>+D9+D12+D16</f>
        <v>237291</v>
      </c>
      <c r="E8" s="12">
        <f>+E9+E12+E16</f>
        <v>46240</v>
      </c>
      <c r="F8" s="12">
        <f aca="true" t="shared" si="1" ref="F8:M8">+F9+F12+F16</f>
        <v>178264</v>
      </c>
      <c r="G8" s="12">
        <f t="shared" si="1"/>
        <v>310666</v>
      </c>
      <c r="H8" s="12">
        <f t="shared" si="1"/>
        <v>277237</v>
      </c>
      <c r="I8" s="12">
        <f t="shared" si="1"/>
        <v>254447</v>
      </c>
      <c r="J8" s="12">
        <f t="shared" si="1"/>
        <v>187958</v>
      </c>
      <c r="K8" s="12">
        <f t="shared" si="1"/>
        <v>209684</v>
      </c>
      <c r="L8" s="12">
        <f t="shared" si="1"/>
        <v>97157</v>
      </c>
      <c r="M8" s="12">
        <f t="shared" si="1"/>
        <v>57556</v>
      </c>
      <c r="N8" s="12">
        <f>SUM(B8:M8)</f>
        <v>2370606</v>
      </c>
      <c r="O8"/>
    </row>
    <row r="9" spans="1:15" ht="18.75" customHeight="1">
      <c r="A9" s="13" t="s">
        <v>4</v>
      </c>
      <c r="B9" s="14">
        <v>33445</v>
      </c>
      <c r="C9" s="14">
        <v>32710</v>
      </c>
      <c r="D9" s="14">
        <v>21152</v>
      </c>
      <c r="E9" s="14">
        <v>5083</v>
      </c>
      <c r="F9" s="14">
        <v>16668</v>
      </c>
      <c r="G9" s="14">
        <v>33131</v>
      </c>
      <c r="H9" s="14">
        <v>40646</v>
      </c>
      <c r="I9" s="14">
        <v>20649</v>
      </c>
      <c r="J9" s="14">
        <v>24991</v>
      </c>
      <c r="K9" s="14">
        <v>20267</v>
      </c>
      <c r="L9" s="14">
        <v>14358</v>
      </c>
      <c r="M9" s="14">
        <v>8364</v>
      </c>
      <c r="N9" s="12">
        <f aca="true" t="shared" si="2" ref="N9:N19">SUM(B9:M9)</f>
        <v>271464</v>
      </c>
      <c r="O9"/>
    </row>
    <row r="10" spans="1:15" ht="18.75" customHeight="1">
      <c r="A10" s="15" t="s">
        <v>5</v>
      </c>
      <c r="B10" s="14">
        <f>+B9-B11</f>
        <v>33445</v>
      </c>
      <c r="C10" s="14">
        <f>+C9-C11</f>
        <v>32710</v>
      </c>
      <c r="D10" s="14">
        <f>+D9-D11</f>
        <v>19977</v>
      </c>
      <c r="E10" s="14">
        <f>+E9-E11</f>
        <v>5083</v>
      </c>
      <c r="F10" s="14">
        <f aca="true" t="shared" si="3" ref="F10:M10">+F9-F11</f>
        <v>16668</v>
      </c>
      <c r="G10" s="14">
        <f t="shared" si="3"/>
        <v>33106</v>
      </c>
      <c r="H10" s="14">
        <f t="shared" si="3"/>
        <v>40646</v>
      </c>
      <c r="I10" s="14">
        <f t="shared" si="3"/>
        <v>20525</v>
      </c>
      <c r="J10" s="14">
        <f t="shared" si="3"/>
        <v>24991</v>
      </c>
      <c r="K10" s="14">
        <f t="shared" si="3"/>
        <v>19883</v>
      </c>
      <c r="L10" s="14">
        <f t="shared" si="3"/>
        <v>14358</v>
      </c>
      <c r="M10" s="14">
        <f t="shared" si="3"/>
        <v>8364</v>
      </c>
      <c r="N10" s="12">
        <f t="shared" si="2"/>
        <v>269756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1175</v>
      </c>
      <c r="E11" s="14">
        <v>0</v>
      </c>
      <c r="F11" s="14">
        <v>0</v>
      </c>
      <c r="G11" s="14">
        <v>25</v>
      </c>
      <c r="H11" s="14">
        <v>0</v>
      </c>
      <c r="I11" s="14">
        <v>124</v>
      </c>
      <c r="J11" s="14">
        <v>0</v>
      </c>
      <c r="K11" s="14">
        <v>384</v>
      </c>
      <c r="L11" s="14">
        <v>0</v>
      </c>
      <c r="M11" s="14">
        <v>0</v>
      </c>
      <c r="N11" s="12">
        <f t="shared" si="2"/>
        <v>1708</v>
      </c>
      <c r="O11"/>
    </row>
    <row r="12" spans="1:15" ht="18.75" customHeight="1">
      <c r="A12" s="16" t="s">
        <v>22</v>
      </c>
      <c r="B12" s="14">
        <f>B13+B14+B15</f>
        <v>227025</v>
      </c>
      <c r="C12" s="14">
        <f>C13+C14+C15</f>
        <v>175295</v>
      </c>
      <c r="D12" s="14">
        <f>D13+D14+D15</f>
        <v>202063</v>
      </c>
      <c r="E12" s="14">
        <f>E13+E14+E15</f>
        <v>37791</v>
      </c>
      <c r="F12" s="14">
        <f aca="true" t="shared" si="4" ref="F12:M12">F13+F14+F15</f>
        <v>147463</v>
      </c>
      <c r="G12" s="14">
        <f t="shared" si="4"/>
        <v>253239</v>
      </c>
      <c r="H12" s="14">
        <f t="shared" si="4"/>
        <v>216661</v>
      </c>
      <c r="I12" s="14">
        <f t="shared" si="4"/>
        <v>213966</v>
      </c>
      <c r="J12" s="14">
        <f t="shared" si="4"/>
        <v>148502</v>
      </c>
      <c r="K12" s="14">
        <f t="shared" si="4"/>
        <v>171161</v>
      </c>
      <c r="L12" s="14">
        <f t="shared" si="4"/>
        <v>76808</v>
      </c>
      <c r="M12" s="14">
        <f t="shared" si="4"/>
        <v>45658</v>
      </c>
      <c r="N12" s="12">
        <f t="shared" si="2"/>
        <v>1915632</v>
      </c>
      <c r="O12"/>
    </row>
    <row r="13" spans="1:15" ht="18.75" customHeight="1">
      <c r="A13" s="15" t="s">
        <v>7</v>
      </c>
      <c r="B13" s="14">
        <v>111940</v>
      </c>
      <c r="C13" s="14">
        <v>87344</v>
      </c>
      <c r="D13" s="14">
        <v>96399</v>
      </c>
      <c r="E13" s="14">
        <v>18446</v>
      </c>
      <c r="F13" s="14">
        <v>71082</v>
      </c>
      <c r="G13" s="14">
        <v>123897</v>
      </c>
      <c r="H13" s="14">
        <v>110726</v>
      </c>
      <c r="I13" s="14">
        <v>108667</v>
      </c>
      <c r="J13" s="14">
        <v>73495</v>
      </c>
      <c r="K13" s="14">
        <v>84941</v>
      </c>
      <c r="L13" s="14">
        <v>37831</v>
      </c>
      <c r="M13" s="14">
        <v>22131</v>
      </c>
      <c r="N13" s="12">
        <f t="shared" si="2"/>
        <v>946899</v>
      </c>
      <c r="O13"/>
    </row>
    <row r="14" spans="1:15" ht="18.75" customHeight="1">
      <c r="A14" s="15" t="s">
        <v>8</v>
      </c>
      <c r="B14" s="14">
        <v>104863</v>
      </c>
      <c r="C14" s="14">
        <v>77135</v>
      </c>
      <c r="D14" s="14">
        <v>96635</v>
      </c>
      <c r="E14" s="14">
        <v>16976</v>
      </c>
      <c r="F14" s="14">
        <v>67934</v>
      </c>
      <c r="G14" s="14">
        <v>113049</v>
      </c>
      <c r="H14" s="14">
        <v>94327</v>
      </c>
      <c r="I14" s="14">
        <v>96894</v>
      </c>
      <c r="J14" s="14">
        <v>67695</v>
      </c>
      <c r="K14" s="14">
        <v>78548</v>
      </c>
      <c r="L14" s="14">
        <v>35672</v>
      </c>
      <c r="M14" s="14">
        <v>21854</v>
      </c>
      <c r="N14" s="12">
        <f t="shared" si="2"/>
        <v>871582</v>
      </c>
      <c r="O14"/>
    </row>
    <row r="15" spans="1:15" ht="18.75" customHeight="1">
      <c r="A15" s="15" t="s">
        <v>9</v>
      </c>
      <c r="B15" s="14">
        <v>10222</v>
      </c>
      <c r="C15" s="14">
        <v>10816</v>
      </c>
      <c r="D15" s="14">
        <v>9029</v>
      </c>
      <c r="E15" s="14">
        <v>2369</v>
      </c>
      <c r="F15" s="14">
        <v>8447</v>
      </c>
      <c r="G15" s="14">
        <v>16293</v>
      </c>
      <c r="H15" s="14">
        <v>11608</v>
      </c>
      <c r="I15" s="14">
        <v>8405</v>
      </c>
      <c r="J15" s="14">
        <v>7312</v>
      </c>
      <c r="K15" s="14">
        <v>7672</v>
      </c>
      <c r="L15" s="14">
        <v>3305</v>
      </c>
      <c r="M15" s="14">
        <v>1673</v>
      </c>
      <c r="N15" s="12">
        <f t="shared" si="2"/>
        <v>97151</v>
      </c>
      <c r="O15"/>
    </row>
    <row r="16" spans="1:14" ht="18.75" customHeight="1">
      <c r="A16" s="16" t="s">
        <v>26</v>
      </c>
      <c r="B16" s="14">
        <f>B17+B18+B19</f>
        <v>26281</v>
      </c>
      <c r="C16" s="14">
        <f>C17+C18+C19</f>
        <v>19350</v>
      </c>
      <c r="D16" s="14">
        <f>D17+D18+D19</f>
        <v>14076</v>
      </c>
      <c r="E16" s="14">
        <f>E17+E18+E19</f>
        <v>3366</v>
      </c>
      <c r="F16" s="14">
        <f aca="true" t="shared" si="5" ref="F16:M16">F17+F18+F19</f>
        <v>14133</v>
      </c>
      <c r="G16" s="14">
        <f t="shared" si="5"/>
        <v>24296</v>
      </c>
      <c r="H16" s="14">
        <f t="shared" si="5"/>
        <v>19930</v>
      </c>
      <c r="I16" s="14">
        <f t="shared" si="5"/>
        <v>19832</v>
      </c>
      <c r="J16" s="14">
        <f t="shared" si="5"/>
        <v>14465</v>
      </c>
      <c r="K16" s="14">
        <f t="shared" si="5"/>
        <v>18256</v>
      </c>
      <c r="L16" s="14">
        <f t="shared" si="5"/>
        <v>5991</v>
      </c>
      <c r="M16" s="14">
        <f t="shared" si="5"/>
        <v>3534</v>
      </c>
      <c r="N16" s="12">
        <f t="shared" si="2"/>
        <v>183510</v>
      </c>
    </row>
    <row r="17" spans="1:15" ht="18.75" customHeight="1">
      <c r="A17" s="15" t="s">
        <v>23</v>
      </c>
      <c r="B17" s="14">
        <v>6836</v>
      </c>
      <c r="C17" s="14">
        <v>5513</v>
      </c>
      <c r="D17" s="14">
        <v>4265</v>
      </c>
      <c r="E17" s="14">
        <v>936</v>
      </c>
      <c r="F17" s="14">
        <v>4366</v>
      </c>
      <c r="G17" s="14">
        <v>7958</v>
      </c>
      <c r="H17" s="14">
        <v>6665</v>
      </c>
      <c r="I17" s="14">
        <v>6039</v>
      </c>
      <c r="J17" s="14">
        <v>4454</v>
      </c>
      <c r="K17" s="14">
        <v>5381</v>
      </c>
      <c r="L17" s="14">
        <v>2104</v>
      </c>
      <c r="M17" s="14">
        <v>1052</v>
      </c>
      <c r="N17" s="12">
        <f t="shared" si="2"/>
        <v>55569</v>
      </c>
      <c r="O17"/>
    </row>
    <row r="18" spans="1:15" ht="18.75" customHeight="1">
      <c r="A18" s="15" t="s">
        <v>24</v>
      </c>
      <c r="B18" s="14">
        <v>1238</v>
      </c>
      <c r="C18" s="14">
        <v>827</v>
      </c>
      <c r="D18" s="14">
        <v>847</v>
      </c>
      <c r="E18" s="14">
        <v>160</v>
      </c>
      <c r="F18" s="14">
        <v>735</v>
      </c>
      <c r="G18" s="14">
        <v>1269</v>
      </c>
      <c r="H18" s="14">
        <v>1030</v>
      </c>
      <c r="I18" s="14">
        <v>982</v>
      </c>
      <c r="J18" s="14">
        <v>708</v>
      </c>
      <c r="K18" s="14">
        <v>1264</v>
      </c>
      <c r="L18" s="14">
        <v>322</v>
      </c>
      <c r="M18" s="14">
        <v>162</v>
      </c>
      <c r="N18" s="12">
        <f t="shared" si="2"/>
        <v>9544</v>
      </c>
      <c r="O18"/>
    </row>
    <row r="19" spans="1:15" ht="18.75" customHeight="1">
      <c r="A19" s="15" t="s">
        <v>25</v>
      </c>
      <c r="B19" s="14">
        <v>18207</v>
      </c>
      <c r="C19" s="14">
        <v>13010</v>
      </c>
      <c r="D19" s="14">
        <v>8964</v>
      </c>
      <c r="E19" s="14">
        <v>2270</v>
      </c>
      <c r="F19" s="14">
        <v>9032</v>
      </c>
      <c r="G19" s="14">
        <v>15069</v>
      </c>
      <c r="H19" s="14">
        <v>12235</v>
      </c>
      <c r="I19" s="14">
        <v>12811</v>
      </c>
      <c r="J19" s="14">
        <v>9303</v>
      </c>
      <c r="K19" s="14">
        <v>11611</v>
      </c>
      <c r="L19" s="14">
        <v>3565</v>
      </c>
      <c r="M19" s="14">
        <v>2320</v>
      </c>
      <c r="N19" s="12">
        <f t="shared" si="2"/>
        <v>118397</v>
      </c>
      <c r="O19"/>
    </row>
    <row r="20" spans="1:15" ht="18.75" customHeight="1">
      <c r="A20" s="17" t="s">
        <v>10</v>
      </c>
      <c r="B20" s="18">
        <f>B21+B22+B23</f>
        <v>159079</v>
      </c>
      <c r="C20" s="18">
        <f>C21+C22+C23</f>
        <v>102995</v>
      </c>
      <c r="D20" s="18">
        <f>D21+D22+D23</f>
        <v>90027</v>
      </c>
      <c r="E20" s="18">
        <f>E21+E22+E23</f>
        <v>17828</v>
      </c>
      <c r="F20" s="18">
        <f aca="true" t="shared" si="6" ref="F20:M20">F21+F22+F23</f>
        <v>75125</v>
      </c>
      <c r="G20" s="18">
        <f t="shared" si="6"/>
        <v>129173</v>
      </c>
      <c r="H20" s="18">
        <f t="shared" si="6"/>
        <v>134143</v>
      </c>
      <c r="I20" s="18">
        <f t="shared" si="6"/>
        <v>131703</v>
      </c>
      <c r="J20" s="18">
        <f t="shared" si="6"/>
        <v>86709</v>
      </c>
      <c r="K20" s="18">
        <f t="shared" si="6"/>
        <v>131451</v>
      </c>
      <c r="L20" s="18">
        <f t="shared" si="6"/>
        <v>50098</v>
      </c>
      <c r="M20" s="18">
        <f t="shared" si="6"/>
        <v>27053</v>
      </c>
      <c r="N20" s="12">
        <f aca="true" t="shared" si="7" ref="N20:N26">SUM(B20:M20)</f>
        <v>1135384</v>
      </c>
      <c r="O20"/>
    </row>
    <row r="21" spans="1:15" ht="18.75" customHeight="1">
      <c r="A21" s="13" t="s">
        <v>11</v>
      </c>
      <c r="B21" s="14">
        <v>87275</v>
      </c>
      <c r="C21" s="14">
        <v>60081</v>
      </c>
      <c r="D21" s="14">
        <v>50609</v>
      </c>
      <c r="E21" s="14">
        <v>10054</v>
      </c>
      <c r="F21" s="14">
        <v>42812</v>
      </c>
      <c r="G21" s="14">
        <v>74701</v>
      </c>
      <c r="H21" s="14">
        <v>79130</v>
      </c>
      <c r="I21" s="14">
        <v>76455</v>
      </c>
      <c r="J21" s="14">
        <v>49318</v>
      </c>
      <c r="K21" s="14">
        <v>73489</v>
      </c>
      <c r="L21" s="14">
        <v>27651</v>
      </c>
      <c r="M21" s="14">
        <v>14799</v>
      </c>
      <c r="N21" s="12">
        <f t="shared" si="7"/>
        <v>646374</v>
      </c>
      <c r="O21"/>
    </row>
    <row r="22" spans="1:15" ht="18.75" customHeight="1">
      <c r="A22" s="13" t="s">
        <v>12</v>
      </c>
      <c r="B22" s="14">
        <v>66318</v>
      </c>
      <c r="C22" s="14">
        <v>38317</v>
      </c>
      <c r="D22" s="14">
        <v>35799</v>
      </c>
      <c r="E22" s="14">
        <v>6854</v>
      </c>
      <c r="F22" s="14">
        <v>28742</v>
      </c>
      <c r="G22" s="14">
        <v>47971</v>
      </c>
      <c r="H22" s="14">
        <v>49739</v>
      </c>
      <c r="I22" s="14">
        <v>50723</v>
      </c>
      <c r="J22" s="14">
        <v>34138</v>
      </c>
      <c r="K22" s="14">
        <v>53420</v>
      </c>
      <c r="L22" s="14">
        <v>20777</v>
      </c>
      <c r="M22" s="14">
        <v>11489</v>
      </c>
      <c r="N22" s="12">
        <f t="shared" si="7"/>
        <v>444287</v>
      </c>
      <c r="O22"/>
    </row>
    <row r="23" spans="1:15" ht="18.75" customHeight="1">
      <c r="A23" s="13" t="s">
        <v>13</v>
      </c>
      <c r="B23" s="14">
        <v>5486</v>
      </c>
      <c r="C23" s="14">
        <v>4597</v>
      </c>
      <c r="D23" s="14">
        <v>3619</v>
      </c>
      <c r="E23" s="14">
        <v>920</v>
      </c>
      <c r="F23" s="14">
        <v>3571</v>
      </c>
      <c r="G23" s="14">
        <v>6501</v>
      </c>
      <c r="H23" s="14">
        <v>5274</v>
      </c>
      <c r="I23" s="14">
        <v>4525</v>
      </c>
      <c r="J23" s="14">
        <v>3253</v>
      </c>
      <c r="K23" s="14">
        <v>4542</v>
      </c>
      <c r="L23" s="14">
        <v>1670</v>
      </c>
      <c r="M23" s="14">
        <v>765</v>
      </c>
      <c r="N23" s="12">
        <f t="shared" si="7"/>
        <v>44723</v>
      </c>
      <c r="O23"/>
    </row>
    <row r="24" spans="1:15" ht="18.75" customHeight="1">
      <c r="A24" s="17" t="s">
        <v>14</v>
      </c>
      <c r="B24" s="14">
        <f>B25+B26</f>
        <v>63350</v>
      </c>
      <c r="C24" s="14">
        <f>C25+C26</f>
        <v>54024</v>
      </c>
      <c r="D24" s="14">
        <f>D25+D26</f>
        <v>49598</v>
      </c>
      <c r="E24" s="14">
        <f>E25+E26</f>
        <v>12315</v>
      </c>
      <c r="F24" s="14">
        <f aca="true" t="shared" si="8" ref="F24:M24">F25+F26</f>
        <v>48370</v>
      </c>
      <c r="G24" s="14">
        <f t="shared" si="8"/>
        <v>76663</v>
      </c>
      <c r="H24" s="14">
        <f t="shared" si="8"/>
        <v>68876</v>
      </c>
      <c r="I24" s="14">
        <f t="shared" si="8"/>
        <v>48184</v>
      </c>
      <c r="J24" s="14">
        <f t="shared" si="8"/>
        <v>40713</v>
      </c>
      <c r="K24" s="14">
        <f t="shared" si="8"/>
        <v>38550</v>
      </c>
      <c r="L24" s="14">
        <f t="shared" si="8"/>
        <v>12824</v>
      </c>
      <c r="M24" s="14">
        <f t="shared" si="8"/>
        <v>5767</v>
      </c>
      <c r="N24" s="12">
        <f t="shared" si="7"/>
        <v>519234</v>
      </c>
      <c r="O24"/>
    </row>
    <row r="25" spans="1:15" ht="18.75" customHeight="1">
      <c r="A25" s="13" t="s">
        <v>15</v>
      </c>
      <c r="B25" s="14">
        <v>40544</v>
      </c>
      <c r="C25" s="14">
        <v>34575</v>
      </c>
      <c r="D25" s="14">
        <v>31743</v>
      </c>
      <c r="E25" s="14">
        <v>7882</v>
      </c>
      <c r="F25" s="14">
        <v>30957</v>
      </c>
      <c r="G25" s="14">
        <v>49064</v>
      </c>
      <c r="H25" s="14">
        <v>44081</v>
      </c>
      <c r="I25" s="14">
        <v>30838</v>
      </c>
      <c r="J25" s="14">
        <v>26056</v>
      </c>
      <c r="K25" s="14">
        <v>24672</v>
      </c>
      <c r="L25" s="14">
        <v>8207</v>
      </c>
      <c r="M25" s="14">
        <v>3691</v>
      </c>
      <c r="N25" s="12">
        <f t="shared" si="7"/>
        <v>332310</v>
      </c>
      <c r="O25"/>
    </row>
    <row r="26" spans="1:15" ht="18.75" customHeight="1">
      <c r="A26" s="13" t="s">
        <v>16</v>
      </c>
      <c r="B26" s="14">
        <v>22806</v>
      </c>
      <c r="C26" s="14">
        <v>19449</v>
      </c>
      <c r="D26" s="14">
        <v>17855</v>
      </c>
      <c r="E26" s="14">
        <v>4433</v>
      </c>
      <c r="F26" s="14">
        <v>17413</v>
      </c>
      <c r="G26" s="14">
        <v>27599</v>
      </c>
      <c r="H26" s="14">
        <v>24795</v>
      </c>
      <c r="I26" s="14">
        <v>17346</v>
      </c>
      <c r="J26" s="14">
        <v>14657</v>
      </c>
      <c r="K26" s="14">
        <v>13878</v>
      </c>
      <c r="L26" s="14">
        <v>4617</v>
      </c>
      <c r="M26" s="14">
        <v>2076</v>
      </c>
      <c r="N26" s="12">
        <f t="shared" si="7"/>
        <v>186924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0.9970898955182843</v>
      </c>
      <c r="C32" s="23">
        <f aca="true" t="shared" si="9" ref="C32:M32">(((+C$8+C$20)*C$29)+(C$24*C$30))/C$7</f>
        <v>0.9942655351298475</v>
      </c>
      <c r="D32" s="23">
        <f t="shared" si="9"/>
        <v>0.9976971924778997</v>
      </c>
      <c r="E32" s="23">
        <f t="shared" si="9"/>
        <v>0.98940738776953</v>
      </c>
      <c r="F32" s="23">
        <f t="shared" si="9"/>
        <v>1</v>
      </c>
      <c r="G32" s="23">
        <f t="shared" si="9"/>
        <v>1</v>
      </c>
      <c r="H32" s="23">
        <f t="shared" si="9"/>
        <v>0.9959270089285714</v>
      </c>
      <c r="I32" s="23">
        <f t="shared" si="9"/>
        <v>0.9957510874119917</v>
      </c>
      <c r="J32" s="23">
        <f t="shared" si="9"/>
        <v>0.9983088962521404</v>
      </c>
      <c r="K32" s="23">
        <f t="shared" si="9"/>
        <v>0.996933747711919</v>
      </c>
      <c r="L32" s="23">
        <f t="shared" si="9"/>
        <v>0.9982776254224476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1.7587668667047016</v>
      </c>
      <c r="C35" s="26">
        <f>C32*C34</f>
        <v>1.694526751521799</v>
      </c>
      <c r="D35" s="26">
        <f>D32*D34</f>
        <v>1.575563406361099</v>
      </c>
      <c r="E35" s="26">
        <f>E32*E34</f>
        <v>1.9988008047720045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1.6973584013169642</v>
      </c>
      <c r="I35" s="26">
        <f t="shared" si="10"/>
        <v>1.6566310841273306</v>
      </c>
      <c r="J35" s="26">
        <f t="shared" si="10"/>
        <v>1.8705313789076354</v>
      </c>
      <c r="K35" s="26">
        <f t="shared" si="10"/>
        <v>1.786006809025903</v>
      </c>
      <c r="L35" s="26">
        <f t="shared" si="10"/>
        <v>2.124135131373884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-0.001625928</v>
      </c>
      <c r="C36" s="26">
        <v>-0.0055678844</v>
      </c>
      <c r="D36" s="26">
        <v>-0.0008212971</v>
      </c>
      <c r="E36" s="26">
        <v>-0.0005008968</v>
      </c>
      <c r="F36" s="26">
        <v>-0.00137943</v>
      </c>
      <c r="G36" s="26">
        <v>-0.00101904</v>
      </c>
      <c r="H36" s="26">
        <v>-0.0012751949</v>
      </c>
      <c r="I36" s="26">
        <v>0</v>
      </c>
      <c r="J36" s="26">
        <v>-0.0004206988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342.40000000000003</v>
      </c>
      <c r="E38" s="65">
        <f t="shared" si="11"/>
        <v>55.64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5760.88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80</v>
      </c>
      <c r="E39" s="67">
        <v>13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1346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895616.94316966</v>
      </c>
      <c r="C42" s="69">
        <f aca="true" t="shared" si="12" ref="C42:N42">C43+C44+C45</f>
        <v>651687.1155910745</v>
      </c>
      <c r="D42" s="69">
        <f t="shared" si="12"/>
        <v>593887.8968542564</v>
      </c>
      <c r="E42" s="69">
        <f t="shared" si="12"/>
        <v>152691.78187062562</v>
      </c>
      <c r="F42" s="69">
        <f>F43+F44+F45</f>
        <v>555894.4066826301</v>
      </c>
      <c r="G42" s="69">
        <f>G43+G44+G45</f>
        <v>754441.4450019199</v>
      </c>
      <c r="H42" s="69">
        <f t="shared" si="12"/>
        <v>815260.3363809856</v>
      </c>
      <c r="I42" s="69">
        <f t="shared" si="12"/>
        <v>719531.20529336</v>
      </c>
      <c r="J42" s="69">
        <f t="shared" si="12"/>
        <v>589945.3062923461</v>
      </c>
      <c r="K42" s="69">
        <f t="shared" si="12"/>
        <v>678119.995285</v>
      </c>
      <c r="L42" s="69">
        <f t="shared" si="12"/>
        <v>340029.4276952</v>
      </c>
      <c r="M42" s="69">
        <f t="shared" si="12"/>
        <v>188799.6126144</v>
      </c>
      <c r="N42" s="69">
        <f t="shared" si="12"/>
        <v>6935905.472731457</v>
      </c>
    </row>
    <row r="43" spans="1:14" ht="18.75" customHeight="1">
      <c r="A43" s="66" t="s">
        <v>95</v>
      </c>
      <c r="B43" s="63">
        <f aca="true" t="shared" si="13" ref="B43:H43">B35*B7</f>
        <v>895528.9131887</v>
      </c>
      <c r="C43" s="63">
        <f t="shared" si="13"/>
        <v>651332.02558944</v>
      </c>
      <c r="D43" s="63">
        <f t="shared" si="13"/>
        <v>593855.056872</v>
      </c>
      <c r="E43" s="63">
        <f t="shared" si="13"/>
        <v>152674.4018709</v>
      </c>
      <c r="F43" s="63">
        <f t="shared" si="13"/>
        <v>555809.9021000001</v>
      </c>
      <c r="G43" s="63">
        <f t="shared" si="13"/>
        <v>754402.8211999999</v>
      </c>
      <c r="H43" s="63">
        <f t="shared" si="13"/>
        <v>815166.55638288</v>
      </c>
      <c r="I43" s="63">
        <f>I35*I7</f>
        <v>719531.20529336</v>
      </c>
      <c r="J43" s="63">
        <f>J35*J7</f>
        <v>589928.18627989</v>
      </c>
      <c r="K43" s="63">
        <f>K35*K7</f>
        <v>678119.995285</v>
      </c>
      <c r="L43" s="63">
        <f>L35*L7</f>
        <v>340029.4276952</v>
      </c>
      <c r="M43" s="63">
        <f>M35*M7</f>
        <v>188795.464</v>
      </c>
      <c r="N43" s="65">
        <f>SUM(B43:M43)</f>
        <v>6935173.955757369</v>
      </c>
    </row>
    <row r="44" spans="1:14" ht="18.75" customHeight="1">
      <c r="A44" s="66" t="s">
        <v>96</v>
      </c>
      <c r="B44" s="63">
        <f aca="true" t="shared" si="14" ref="B44:M44">B36*B7</f>
        <v>-827.89001904</v>
      </c>
      <c r="C44" s="63">
        <f t="shared" si="14"/>
        <v>-2140.1499983656</v>
      </c>
      <c r="D44" s="63">
        <f t="shared" si="14"/>
        <v>-309.5600177436</v>
      </c>
      <c r="E44" s="63">
        <f t="shared" si="14"/>
        <v>-38.2600002744</v>
      </c>
      <c r="F44" s="63">
        <f t="shared" si="14"/>
        <v>-416.25541737000003</v>
      </c>
      <c r="G44" s="63">
        <f t="shared" si="14"/>
        <v>-526.3361980799999</v>
      </c>
      <c r="H44" s="63">
        <f t="shared" si="14"/>
        <v>-612.4200018944</v>
      </c>
      <c r="I44" s="63">
        <f t="shared" si="14"/>
        <v>0</v>
      </c>
      <c r="J44" s="63">
        <f t="shared" si="14"/>
        <v>-132.679987544</v>
      </c>
      <c r="K44" s="63">
        <f t="shared" si="14"/>
        <v>0</v>
      </c>
      <c r="L44" s="63">
        <f t="shared" si="14"/>
        <v>0</v>
      </c>
      <c r="M44" s="63">
        <f t="shared" si="14"/>
        <v>-25.8113856</v>
      </c>
      <c r="N44" s="28">
        <f>SUM(B44:M44)</f>
        <v>-5029.363025912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342.40000000000003</v>
      </c>
      <c r="E45" s="63">
        <f t="shared" si="15"/>
        <v>55.64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5760.88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+B48+B51+B60</f>
        <v>-154337.56</v>
      </c>
      <c r="C47" s="28">
        <f t="shared" si="16"/>
        <v>-141269.83</v>
      </c>
      <c r="D47" s="28">
        <f t="shared" si="16"/>
        <v>-88255.78</v>
      </c>
      <c r="E47" s="28">
        <f t="shared" si="16"/>
        <v>-104356.65</v>
      </c>
      <c r="F47" s="28">
        <f t="shared" si="16"/>
        <v>-101087.70000000001</v>
      </c>
      <c r="G47" s="28">
        <f t="shared" si="16"/>
        <v>-125403.84</v>
      </c>
      <c r="H47" s="28">
        <f t="shared" si="16"/>
        <v>-150992.53</v>
      </c>
      <c r="I47" s="28">
        <f t="shared" si="16"/>
        <v>-90359.59</v>
      </c>
      <c r="J47" s="28">
        <f t="shared" si="16"/>
        <v>-90142.74</v>
      </c>
      <c r="K47" s="28">
        <f t="shared" si="16"/>
        <v>-80339.88</v>
      </c>
      <c r="L47" s="28">
        <f t="shared" si="16"/>
        <v>-52261.56</v>
      </c>
      <c r="M47" s="28">
        <f t="shared" si="16"/>
        <v>-32345.08</v>
      </c>
      <c r="N47" s="28">
        <f t="shared" si="16"/>
        <v>-1211152.74</v>
      </c>
      <c r="P47" s="40"/>
    </row>
    <row r="48" spans="1:16" ht="18.75" customHeight="1">
      <c r="A48" s="17" t="s">
        <v>50</v>
      </c>
      <c r="B48" s="29">
        <f>B49+B50</f>
        <v>-117057.5</v>
      </c>
      <c r="C48" s="29">
        <f>C49+C50</f>
        <v>-114485</v>
      </c>
      <c r="D48" s="29">
        <f>D49+D50</f>
        <v>-69919.5</v>
      </c>
      <c r="E48" s="29">
        <f>E49+E50</f>
        <v>-17790.5</v>
      </c>
      <c r="F48" s="29">
        <f aca="true" t="shared" si="17" ref="F48:M48">F49+F50</f>
        <v>-58338</v>
      </c>
      <c r="G48" s="29">
        <f t="shared" si="17"/>
        <v>-115871</v>
      </c>
      <c r="H48" s="29">
        <f t="shared" si="17"/>
        <v>-142261</v>
      </c>
      <c r="I48" s="29">
        <f t="shared" si="17"/>
        <v>-71837.5</v>
      </c>
      <c r="J48" s="29">
        <f t="shared" si="17"/>
        <v>-87468.5</v>
      </c>
      <c r="K48" s="29">
        <f t="shared" si="17"/>
        <v>-69590.5</v>
      </c>
      <c r="L48" s="29">
        <f t="shared" si="17"/>
        <v>-50253</v>
      </c>
      <c r="M48" s="29">
        <f t="shared" si="17"/>
        <v>-29274</v>
      </c>
      <c r="N48" s="28">
        <f aca="true" t="shared" si="18" ref="N48:N60">SUM(B48:M48)</f>
        <v>-944146</v>
      </c>
      <c r="P48" s="40"/>
    </row>
    <row r="49" spans="1:16" ht="18.75" customHeight="1">
      <c r="A49" s="13" t="s">
        <v>51</v>
      </c>
      <c r="B49" s="20">
        <f>ROUND(-B9*$D$3,2)</f>
        <v>-117057.5</v>
      </c>
      <c r="C49" s="20">
        <f>ROUND(-C9*$D$3,2)</f>
        <v>-114485</v>
      </c>
      <c r="D49" s="20">
        <f>ROUND(-D9*$D$3,2)</f>
        <v>-74032</v>
      </c>
      <c r="E49" s="20">
        <f>ROUND(-E9*$D$3,2)</f>
        <v>-17790.5</v>
      </c>
      <c r="F49" s="20">
        <f aca="true" t="shared" si="19" ref="F49:M49">ROUND(-F9*$D$3,2)</f>
        <v>-58338</v>
      </c>
      <c r="G49" s="20">
        <f t="shared" si="19"/>
        <v>-115958.5</v>
      </c>
      <c r="H49" s="20">
        <f t="shared" si="19"/>
        <v>-142261</v>
      </c>
      <c r="I49" s="20">
        <f t="shared" si="19"/>
        <v>-72271.5</v>
      </c>
      <c r="J49" s="20">
        <f t="shared" si="19"/>
        <v>-87468.5</v>
      </c>
      <c r="K49" s="20">
        <f t="shared" si="19"/>
        <v>-70934.5</v>
      </c>
      <c r="L49" s="20">
        <f t="shared" si="19"/>
        <v>-50253</v>
      </c>
      <c r="M49" s="20">
        <f t="shared" si="19"/>
        <v>-29274</v>
      </c>
      <c r="N49" s="54">
        <f t="shared" si="18"/>
        <v>-950124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4112.5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87.5</v>
      </c>
      <c r="H50" s="20">
        <f t="shared" si="20"/>
        <v>0</v>
      </c>
      <c r="I50" s="20">
        <f t="shared" si="20"/>
        <v>434</v>
      </c>
      <c r="J50" s="20">
        <f t="shared" si="20"/>
        <v>0</v>
      </c>
      <c r="K50" s="20">
        <f t="shared" si="20"/>
        <v>1344</v>
      </c>
      <c r="L50" s="20">
        <f t="shared" si="20"/>
        <v>0</v>
      </c>
      <c r="M50" s="20">
        <f t="shared" si="20"/>
        <v>0</v>
      </c>
      <c r="N50" s="54">
        <f>SUM(B50:M50)</f>
        <v>5978</v>
      </c>
      <c r="O50"/>
      <c r="P50" s="40"/>
    </row>
    <row r="51" spans="1:16" ht="18.75" customHeight="1">
      <c r="A51" s="17" t="s">
        <v>53</v>
      </c>
      <c r="B51" s="29">
        <f>SUM(B52:B59)</f>
        <v>-37280.06</v>
      </c>
      <c r="C51" s="29">
        <f aca="true" t="shared" si="21" ref="C51:M51">SUM(C52:C59)</f>
        <v>-26784.829999999998</v>
      </c>
      <c r="D51" s="29">
        <f t="shared" si="21"/>
        <v>-18336.280000000002</v>
      </c>
      <c r="E51" s="29">
        <f t="shared" si="21"/>
        <v>-86566.15</v>
      </c>
      <c r="F51" s="29">
        <f t="shared" si="21"/>
        <v>-42749.700000000004</v>
      </c>
      <c r="G51" s="29">
        <f t="shared" si="21"/>
        <v>-9532.84</v>
      </c>
      <c r="H51" s="29">
        <f t="shared" si="21"/>
        <v>-8731.529999999999</v>
      </c>
      <c r="I51" s="29">
        <f t="shared" si="21"/>
        <v>-18522.09</v>
      </c>
      <c r="J51" s="29">
        <f t="shared" si="21"/>
        <v>-2674.24</v>
      </c>
      <c r="K51" s="29">
        <f t="shared" si="21"/>
        <v>-10749.38</v>
      </c>
      <c r="L51" s="29">
        <f t="shared" si="21"/>
        <v>-2008.56</v>
      </c>
      <c r="M51" s="29">
        <f t="shared" si="21"/>
        <v>-3071.08</v>
      </c>
      <c r="N51" s="29">
        <f>SUM(N52:N59)</f>
        <v>-267006.74</v>
      </c>
      <c r="P51" s="47"/>
    </row>
    <row r="52" spans="1:15" ht="18.75" customHeight="1">
      <c r="A52" s="13" t="s">
        <v>54</v>
      </c>
      <c r="B52" s="27">
        <v>-32437.58</v>
      </c>
      <c r="C52" s="27">
        <v>-25290.03</v>
      </c>
      <c r="D52" s="27">
        <v>-19298.24</v>
      </c>
      <c r="E52" s="27">
        <v>-17934</v>
      </c>
      <c r="F52" s="27">
        <v>-41067.66</v>
      </c>
      <c r="G52" s="27">
        <v>-7380</v>
      </c>
      <c r="H52" s="27">
        <v>-4474.29</v>
      </c>
      <c r="I52" s="27">
        <v>-15872.77</v>
      </c>
      <c r="J52" s="27">
        <v>0</v>
      </c>
      <c r="K52" s="27">
        <v>-8048.7</v>
      </c>
      <c r="L52" s="27">
        <v>-180</v>
      </c>
      <c r="M52" s="27">
        <v>-1800</v>
      </c>
      <c r="N52" s="27">
        <f t="shared" si="18"/>
        <v>-173783.27000000002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-2291.6</v>
      </c>
      <c r="C56" s="27">
        <v>-1374.96</v>
      </c>
      <c r="D56" s="27">
        <v>-202.2</v>
      </c>
      <c r="E56" s="27">
        <v>0</v>
      </c>
      <c r="F56" s="27">
        <v>0</v>
      </c>
      <c r="G56" s="27">
        <v>0</v>
      </c>
      <c r="H56" s="27">
        <v>-1954.6</v>
      </c>
      <c r="I56" s="27">
        <v>0</v>
      </c>
      <c r="J56" s="27">
        <v>0</v>
      </c>
      <c r="K56" s="27">
        <v>0</v>
      </c>
      <c r="L56" s="27">
        <v>-471.8</v>
      </c>
      <c r="M56" s="27">
        <v>-539.2</v>
      </c>
      <c r="N56" s="27">
        <f t="shared" si="18"/>
        <v>-6834.36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1164.16</v>
      </c>
      <c r="E58" s="27">
        <v>-671.96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-17928.920000000002</v>
      </c>
      <c r="O58"/>
    </row>
    <row r="59" spans="1:15" ht="18.75" customHeight="1">
      <c r="A59" s="16" t="s">
        <v>106</v>
      </c>
      <c r="B59" s="27">
        <v>0</v>
      </c>
      <c r="C59" s="27">
        <v>0</v>
      </c>
      <c r="D59" s="27">
        <v>0</v>
      </c>
      <c r="E59" s="27">
        <v>-67960.19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18"/>
        <v>-67960.19</v>
      </c>
      <c r="O59"/>
    </row>
    <row r="60" spans="1:15" ht="18.75" customHeight="1">
      <c r="A60" s="17" t="s">
        <v>60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4" ht="15" customHeight="1">
      <c r="A61" s="35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20"/>
    </row>
    <row r="62" spans="1:16" ht="15">
      <c r="A62" s="2" t="s">
        <v>61</v>
      </c>
      <c r="B62" s="32">
        <f aca="true" t="shared" si="22" ref="B62:M62">+B42+B47</f>
        <v>741279.3831696601</v>
      </c>
      <c r="C62" s="32">
        <f t="shared" si="22"/>
        <v>510417.2855910745</v>
      </c>
      <c r="D62" s="32">
        <f t="shared" si="22"/>
        <v>505632.11685425637</v>
      </c>
      <c r="E62" s="32">
        <f t="shared" si="22"/>
        <v>48335.13187062563</v>
      </c>
      <c r="F62" s="32">
        <f t="shared" si="22"/>
        <v>454806.70668263006</v>
      </c>
      <c r="G62" s="32">
        <f t="shared" si="22"/>
        <v>629037.6050019199</v>
      </c>
      <c r="H62" s="32">
        <f t="shared" si="22"/>
        <v>664267.8063809855</v>
      </c>
      <c r="I62" s="32">
        <f t="shared" si="22"/>
        <v>629171.6152933601</v>
      </c>
      <c r="J62" s="32">
        <f t="shared" si="22"/>
        <v>499802.5662923461</v>
      </c>
      <c r="K62" s="32">
        <f t="shared" si="22"/>
        <v>597780.115285</v>
      </c>
      <c r="L62" s="32">
        <f t="shared" si="22"/>
        <v>287767.8676952</v>
      </c>
      <c r="M62" s="32">
        <f t="shared" si="22"/>
        <v>156454.53261439997</v>
      </c>
      <c r="N62" s="32">
        <f>SUM(B62:M62)</f>
        <v>5724752.732731459</v>
      </c>
      <c r="O62"/>
      <c r="P62" s="40"/>
    </row>
    <row r="63" spans="1:16" ht="15" customHeight="1">
      <c r="A63" s="3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P63" s="37"/>
    </row>
    <row r="64" spans="1:16" ht="15" customHeight="1">
      <c r="A64" s="3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  <c r="P64" s="83"/>
    </row>
    <row r="65" spans="1:16" ht="18.75" customHeight="1">
      <c r="A65" s="2" t="s">
        <v>62</v>
      </c>
      <c r="B65" s="42">
        <f>SUM(B66:B79)</f>
        <v>741279.39</v>
      </c>
      <c r="C65" s="42">
        <f aca="true" t="shared" si="23" ref="C65:M65">SUM(C66:C79)</f>
        <v>510417.28</v>
      </c>
      <c r="D65" s="42">
        <f t="shared" si="23"/>
        <v>505632.12</v>
      </c>
      <c r="E65" s="42">
        <f t="shared" si="23"/>
        <v>48335.13</v>
      </c>
      <c r="F65" s="42">
        <f t="shared" si="23"/>
        <v>454806.7</v>
      </c>
      <c r="G65" s="42">
        <f t="shared" si="23"/>
        <v>629037.6</v>
      </c>
      <c r="H65" s="42">
        <f t="shared" si="23"/>
        <v>664267.81</v>
      </c>
      <c r="I65" s="42">
        <f t="shared" si="23"/>
        <v>629171.62</v>
      </c>
      <c r="J65" s="42">
        <f t="shared" si="23"/>
        <v>499802.57</v>
      </c>
      <c r="K65" s="42">
        <f t="shared" si="23"/>
        <v>597780.12</v>
      </c>
      <c r="L65" s="42">
        <f t="shared" si="23"/>
        <v>287767.87</v>
      </c>
      <c r="M65" s="42">
        <f t="shared" si="23"/>
        <v>156454.53</v>
      </c>
      <c r="N65" s="32">
        <f>SUM(N66:N79)</f>
        <v>5724752.740000001</v>
      </c>
      <c r="P65" s="40"/>
    </row>
    <row r="66" spans="1:14" ht="18.75" customHeight="1">
      <c r="A66" s="17" t="s">
        <v>101</v>
      </c>
      <c r="B66" s="42">
        <v>140283.08</v>
      </c>
      <c r="C66" s="42">
        <v>139682.1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>SUM(B66:M66)</f>
        <v>279965.18</v>
      </c>
    </row>
    <row r="67" spans="1:14" ht="18.75" customHeight="1">
      <c r="A67" s="17" t="s">
        <v>102</v>
      </c>
      <c r="B67" s="42">
        <v>600996.31</v>
      </c>
      <c r="C67" s="42">
        <v>370735.18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aca="true" t="shared" si="24" ref="N67:N78">SUM(B67:M67)</f>
        <v>971731.49</v>
      </c>
    </row>
    <row r="68" spans="1:14" ht="18.75" customHeight="1">
      <c r="A68" s="17" t="s">
        <v>82</v>
      </c>
      <c r="B68" s="41">
        <v>0</v>
      </c>
      <c r="C68" s="41">
        <v>0</v>
      </c>
      <c r="D68" s="29">
        <v>505632.12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4"/>
        <v>505632.12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29">
        <v>48335.13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4"/>
        <v>48335.13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29">
        <v>454806.7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29">
        <f t="shared" si="24"/>
        <v>454806.7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2">
        <v>629037.6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629037.6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511682.67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511682.67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152585.14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152585.14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29">
        <v>629171.62</v>
      </c>
      <c r="J74" s="41">
        <v>0</v>
      </c>
      <c r="K74" s="41">
        <v>0</v>
      </c>
      <c r="L74" s="41">
        <v>0</v>
      </c>
      <c r="M74" s="41">
        <v>0</v>
      </c>
      <c r="N74" s="29">
        <f t="shared" si="24"/>
        <v>629171.62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29">
        <v>499802.57</v>
      </c>
      <c r="K75" s="41">
        <v>0</v>
      </c>
      <c r="L75" s="41">
        <v>0</v>
      </c>
      <c r="M75" s="41">
        <v>0</v>
      </c>
      <c r="N75" s="32">
        <f t="shared" si="24"/>
        <v>499802.57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29">
        <v>597780.12</v>
      </c>
      <c r="L76" s="41">
        <v>0</v>
      </c>
      <c r="M76" s="70"/>
      <c r="N76" s="29">
        <f t="shared" si="24"/>
        <v>597780.12</v>
      </c>
    </row>
    <row r="77" spans="1:14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29">
        <v>287767.87</v>
      </c>
      <c r="M77" s="41">
        <v>0</v>
      </c>
      <c r="N77" s="32">
        <f t="shared" si="24"/>
        <v>287767.87</v>
      </c>
    </row>
    <row r="78" spans="1:15" ht="18.75" customHeight="1">
      <c r="A78" s="17" t="s">
        <v>81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29">
        <v>156454.53</v>
      </c>
      <c r="N78" s="29">
        <f t="shared" si="24"/>
        <v>156454.53</v>
      </c>
      <c r="O78"/>
    </row>
    <row r="79" spans="1:15" ht="18.75" customHeight="1">
      <c r="A79" s="38" t="s">
        <v>63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f>SUM(B79:M79)</f>
        <v>0</v>
      </c>
      <c r="O79"/>
    </row>
    <row r="80" spans="1:14" ht="17.25" customHeight="1">
      <c r="A80" s="77"/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/>
      <c r="K80" s="78"/>
      <c r="L80" s="78">
        <v>0</v>
      </c>
      <c r="M80" s="78">
        <v>0</v>
      </c>
      <c r="N80" s="78"/>
    </row>
    <row r="81" spans="1:14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</row>
    <row r="82" spans="1:14" ht="18.75" customHeight="1">
      <c r="A82" s="2" t="s">
        <v>99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32"/>
    </row>
    <row r="83" spans="1:14" ht="18.75" customHeight="1">
      <c r="A83" s="17" t="s">
        <v>103</v>
      </c>
      <c r="B83" s="52">
        <v>1.9762030522302623</v>
      </c>
      <c r="C83" s="52">
        <v>1.966827796836185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104</v>
      </c>
      <c r="B84" s="52">
        <v>1.712103059781066</v>
      </c>
      <c r="C84" s="52">
        <v>1.60762794927673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93</v>
      </c>
      <c r="B85" s="52">
        <v>0</v>
      </c>
      <c r="C85" s="52">
        <v>0</v>
      </c>
      <c r="D85" s="24">
        <v>1.5755634146600304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83</v>
      </c>
      <c r="B86" s="52">
        <v>0</v>
      </c>
      <c r="C86" s="52">
        <v>0</v>
      </c>
      <c r="D86" s="52">
        <v>0</v>
      </c>
      <c r="E86" s="52">
        <v>1.9988007802783345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84</v>
      </c>
      <c r="B87" s="52">
        <v>0</v>
      </c>
      <c r="C87" s="52">
        <v>0</v>
      </c>
      <c r="D87" s="52">
        <v>0</v>
      </c>
      <c r="E87" s="52">
        <v>0</v>
      </c>
      <c r="F87" s="52">
        <v>1.8418999930408042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29"/>
    </row>
    <row r="88" spans="1:14" ht="18.75" customHeight="1">
      <c r="A88" s="17" t="s">
        <v>85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52">
        <v>1.460599997676679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86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1.7179863661071855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87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1.6352125597406504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88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1.6566310949637837</v>
      </c>
      <c r="J91" s="52">
        <v>0</v>
      </c>
      <c r="K91" s="41">
        <v>0</v>
      </c>
      <c r="L91" s="52">
        <v>0</v>
      </c>
      <c r="M91" s="52">
        <v>0</v>
      </c>
      <c r="N91" s="29"/>
    </row>
    <row r="92" spans="1:14" ht="18.75" customHeight="1">
      <c r="A92" s="17" t="s">
        <v>89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1.8705313907032786</v>
      </c>
      <c r="K92" s="41">
        <v>0</v>
      </c>
      <c r="L92" s="52">
        <v>0</v>
      </c>
      <c r="M92" s="52">
        <v>0</v>
      </c>
      <c r="N92" s="32"/>
    </row>
    <row r="93" spans="1:14" ht="18.75" customHeight="1">
      <c r="A93" s="17" t="s">
        <v>90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24">
        <v>1.7860068214440918</v>
      </c>
      <c r="L93" s="52">
        <v>0</v>
      </c>
      <c r="M93" s="52">
        <v>0</v>
      </c>
      <c r="N93" s="29"/>
    </row>
    <row r="94" spans="1:14" ht="18.75" customHeight="1">
      <c r="A94" s="17" t="s">
        <v>91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52">
        <v>0</v>
      </c>
      <c r="L94" s="52">
        <v>2.124135145771775</v>
      </c>
      <c r="M94" s="52">
        <v>0</v>
      </c>
      <c r="N94" s="71"/>
    </row>
    <row r="95" spans="1:15" ht="18.75" customHeight="1">
      <c r="A95" s="38" t="s">
        <v>92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7">
        <v>2.088999955740462</v>
      </c>
      <c r="N95" s="58"/>
      <c r="O95"/>
    </row>
    <row r="96" ht="21" customHeight="1">
      <c r="A96" s="46" t="s">
        <v>98</v>
      </c>
    </row>
    <row r="99" ht="13.5">
      <c r="B99" s="48"/>
    </row>
    <row r="100" ht="14.25">
      <c r="H100" s="49"/>
    </row>
    <row r="102" spans="8:11" ht="13.5">
      <c r="H102" s="50"/>
      <c r="I102" s="51"/>
      <c r="J102" s="51"/>
      <c r="K102" s="51"/>
    </row>
  </sheetData>
  <sheetProtection/>
  <mergeCells count="6">
    <mergeCell ref="A80:N8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2015-04-17T18:53:20Z</dcterms:modified>
  <cp:category/>
  <cp:version/>
  <cp:contentType/>
  <cp:contentStatus/>
</cp:coreProperties>
</file>