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<sst xmlns="http://schemas.openxmlformats.org/spreadsheetml/2006/main" count="108" uniqueCount="106">
  <si>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</si>
  <si>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</si>
  <si>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</si>
  <si>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</si>
  <si>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</si>
  <si>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</si>
  <si>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</si>
  <si>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</si>
  <si>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</si>
  <si>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</si>
  <si>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</si>
  <si>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</si>
  <si>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</si>
  <si>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</si>
  <si>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</si>
  <si>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</si>
  <si>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</si>
  <si>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</si>
  <si>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</si>
  <si>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</si>
  <si>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</si>
  <si>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</si>
  <si>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</si>
  <si>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</si>
  <si>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</si>
  <si>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</si>
  <si>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</si>
  <si>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</si>
  <si>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</si>
  <si>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</si>
  <si>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</si>
  <si>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</si>
  <si>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</si>
  <si>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</si>
  <si>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</si>
  <si>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</si>
  <si>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</si>
  <si>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</si>
  <si>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</si>
  <si>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</si>
  <si>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</si>
  <si>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</si>
  <si>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</si>
  <si>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</si>
  <si>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</si>
  <si>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</si>
  <si>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</si>
  <si>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</si>
  <si>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</si>
  <si>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</si>
  <si>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</si>
  <si>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</si>
  <si>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</si>
  <si>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</si>
  <si>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</si>
  <si>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</si>
  <si>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</si>
  <si>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</si>
  <si>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</si>
  <si>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</si>
  <si>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</si>
  <si>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</si>
  <si>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</si>
  <si>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</si>
  <si>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</si>
  <si>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</si>
  <si>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</si>
  <si>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</si>
  <si>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</si>
  <si>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</si>
  <si>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</si>
  <si>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</si>
  <si>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</si>
  <si>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</si>
  <si>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</si>
  <si>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</si>
  <si>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</si>
  <si>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</si>
  <si>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</si>
  <si>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</si>
  <si>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</si>
  <si>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</si>
  <si>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</si>
  <si>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</si>
  <si>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</si>
  <si>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</si>
  <si>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</si>
  <si>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</si>
  <si>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</si>
  <si>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</si>
  <si>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</si>
  <si>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</si>
  <si>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</si>
  <si>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</si>
  <si>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</si>
  <si>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</si>
  <si>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</si>
  <si>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</si>
  <si>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</si>
  <si>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</si>
  <si>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</si>
  <si>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</si>
  <si>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</si>
  <si>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</si>
  <si>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</si>
  <si>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01/04/15 - VENCIMENTO 09/04/15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</si>
</sst>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516800</v>
      </c>
      <c r="C7" s="10">
        <f>C8+C20+C24</f>
        <v>392837</v>
      </c>
      <c r="D7" s="10">
        <f>D8+D20+D24</f>
        <v>382991</v>
      </c>
      <c r="E7" s="10">
        <f>E8+E20+E24</f>
        <v>76733</v>
      </c>
      <c r="F7" s="10">
        <f aca="true" t="shared" si="0" ref="F7:M7">F8+F20+F24</f>
        <v>321303</v>
      </c>
      <c r="G7" s="10">
        <f t="shared" si="0"/>
        <v>521763</v>
      </c>
      <c r="H7" s="10">
        <f t="shared" si="0"/>
        <v>495224</v>
      </c>
      <c r="I7" s="10">
        <f t="shared" si="0"/>
        <v>427728</v>
      </c>
      <c r="J7" s="10">
        <f t="shared" si="0"/>
        <v>317615</v>
      </c>
      <c r="K7" s="10">
        <f t="shared" si="0"/>
        <v>385041</v>
      </c>
      <c r="L7" s="10">
        <f t="shared" si="0"/>
        <v>163630</v>
      </c>
      <c r="M7" s="10">
        <f t="shared" si="0"/>
        <v>92304</v>
      </c>
      <c r="N7" s="10">
        <f>+N8+N20+N24</f>
        <v>4093969</v>
      </c>
      <c r="O7"/>
      <c r="P7" s="39"/>
    </row>
    <row r="8" spans="1:15" ht="18.75" customHeight="1">
      <c r="A8" s="11" t="s">
        <v>27</v>
      </c>
      <c r="B8" s="12">
        <f>+B9+B12+B16</f>
        <v>289234</v>
      </c>
      <c r="C8" s="12">
        <f>+C9+C12+C16</f>
        <v>232444</v>
      </c>
      <c r="D8" s="12">
        <f>+D9+D12+D16</f>
        <v>239542</v>
      </c>
      <c r="E8" s="12">
        <f>+E9+E12+E16</f>
        <v>45939</v>
      </c>
      <c r="F8" s="12">
        <f aca="true" t="shared" si="1" ref="F8:M8">+F9+F12+F16</f>
        <v>190605</v>
      </c>
      <c r="G8" s="12">
        <f t="shared" si="1"/>
        <v>313071</v>
      </c>
      <c r="H8" s="12">
        <f t="shared" si="1"/>
        <v>285349</v>
      </c>
      <c r="I8" s="12">
        <f t="shared" si="1"/>
        <v>249296</v>
      </c>
      <c r="J8" s="12">
        <f t="shared" si="1"/>
        <v>187232</v>
      </c>
      <c r="K8" s="12">
        <f t="shared" si="1"/>
        <v>210195</v>
      </c>
      <c r="L8" s="12">
        <f t="shared" si="1"/>
        <v>99165</v>
      </c>
      <c r="M8" s="12">
        <f t="shared" si="1"/>
        <v>58578</v>
      </c>
      <c r="N8" s="12">
        <f>SUM(B8:M8)</f>
        <v>2400650</v>
      </c>
      <c r="O8"/>
    </row>
    <row r="9" spans="1:15" ht="18.75" customHeight="1">
      <c r="A9" s="13" t="s">
        <v>4</v>
      </c>
      <c r="B9" s="14">
        <v>31018</v>
      </c>
      <c r="C9" s="14">
        <v>30685</v>
      </c>
      <c r="D9" s="14">
        <v>19256</v>
      </c>
      <c r="E9" s="14">
        <v>4624</v>
      </c>
      <c r="F9" s="14">
        <v>16704</v>
      </c>
      <c r="G9" s="14">
        <v>30320</v>
      </c>
      <c r="H9" s="14">
        <v>39285</v>
      </c>
      <c r="I9" s="14">
        <v>18526</v>
      </c>
      <c r="J9" s="14">
        <v>23449</v>
      </c>
      <c r="K9" s="14">
        <v>18742</v>
      </c>
      <c r="L9" s="14">
        <v>13900</v>
      </c>
      <c r="M9" s="14">
        <v>7726</v>
      </c>
      <c r="N9" s="12">
        <f aca="true" t="shared" si="2" ref="N9:N19">SUM(B9:M9)</f>
        <v>254235</v>
      </c>
      <c r="O9"/>
    </row>
    <row r="10" spans="1:15" ht="18.75" customHeight="1">
      <c r="A10" s="15" t="s">
        <v>5</v>
      </c>
      <c r="B10" s="14">
        <f>+B9-B11</f>
        <v>31018</v>
      </c>
      <c r="C10" s="14">
        <f>+C9-C11</f>
        <v>30685</v>
      </c>
      <c r="D10" s="14">
        <f>+D9-D11</f>
        <v>19256</v>
      </c>
      <c r="E10" s="14">
        <f>+E9-E11</f>
        <v>4624</v>
      </c>
      <c r="F10" s="14">
        <f aca="true" t="shared" si="3" ref="F10:M10">+F9-F11</f>
        <v>16704</v>
      </c>
      <c r="G10" s="14">
        <f t="shared" si="3"/>
        <v>30320</v>
      </c>
      <c r="H10" s="14">
        <f t="shared" si="3"/>
        <v>39285</v>
      </c>
      <c r="I10" s="14">
        <f t="shared" si="3"/>
        <v>18526</v>
      </c>
      <c r="J10" s="14">
        <f t="shared" si="3"/>
        <v>23449</v>
      </c>
      <c r="K10" s="14">
        <f t="shared" si="3"/>
        <v>18742</v>
      </c>
      <c r="L10" s="14">
        <f t="shared" si="3"/>
        <v>13900</v>
      </c>
      <c r="M10" s="14">
        <f t="shared" si="3"/>
        <v>7726</v>
      </c>
      <c r="N10" s="12">
        <f t="shared" si="2"/>
        <v>254235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229205</v>
      </c>
      <c r="C12" s="14">
        <f>C13+C14+C15</f>
        <v>179455</v>
      </c>
      <c r="D12" s="14">
        <f>D13+D14+D15</f>
        <v>204616</v>
      </c>
      <c r="E12" s="14">
        <f>E13+E14+E15</f>
        <v>37559</v>
      </c>
      <c r="F12" s="14">
        <f aca="true" t="shared" si="4" ref="F12:M12">F13+F14+F15</f>
        <v>156262</v>
      </c>
      <c r="G12" s="14">
        <f t="shared" si="4"/>
        <v>255737</v>
      </c>
      <c r="H12" s="14">
        <f t="shared" si="4"/>
        <v>223489</v>
      </c>
      <c r="I12" s="14">
        <f t="shared" si="4"/>
        <v>209881</v>
      </c>
      <c r="J12" s="14">
        <f t="shared" si="4"/>
        <v>148352</v>
      </c>
      <c r="K12" s="14">
        <f t="shared" si="4"/>
        <v>171659</v>
      </c>
      <c r="L12" s="14">
        <f t="shared" si="4"/>
        <v>78719</v>
      </c>
      <c r="M12" s="14">
        <f t="shared" si="4"/>
        <v>46932</v>
      </c>
      <c r="N12" s="12">
        <f t="shared" si="2"/>
        <v>1941866</v>
      </c>
      <c r="O12"/>
    </row>
    <row r="13" spans="1:15" ht="18.75" customHeight="1">
      <c r="A13" s="15" t="s">
        <v>7</v>
      </c>
      <c r="B13" s="14">
        <v>113084</v>
      </c>
      <c r="C13" s="14">
        <v>88662</v>
      </c>
      <c r="D13" s="14">
        <v>97806</v>
      </c>
      <c r="E13" s="14">
        <v>18244</v>
      </c>
      <c r="F13" s="14">
        <v>74619</v>
      </c>
      <c r="G13" s="14">
        <v>124948</v>
      </c>
      <c r="H13" s="14">
        <v>113599</v>
      </c>
      <c r="I13" s="14">
        <v>106841</v>
      </c>
      <c r="J13" s="14">
        <v>73327</v>
      </c>
      <c r="K13" s="14">
        <v>85274</v>
      </c>
      <c r="L13" s="14">
        <v>38708</v>
      </c>
      <c r="M13" s="14">
        <v>22646</v>
      </c>
      <c r="N13" s="12">
        <f t="shared" si="2"/>
        <v>957758</v>
      </c>
      <c r="O13"/>
    </row>
    <row r="14" spans="1:15" ht="18.75" customHeight="1">
      <c r="A14" s="15" t="s">
        <v>8</v>
      </c>
      <c r="B14" s="14">
        <v>104611</v>
      </c>
      <c r="C14" s="14">
        <v>78095</v>
      </c>
      <c r="D14" s="14">
        <v>96708</v>
      </c>
      <c r="E14" s="14">
        <v>16766</v>
      </c>
      <c r="F14" s="14">
        <v>70799</v>
      </c>
      <c r="G14" s="14">
        <v>112578</v>
      </c>
      <c r="H14" s="14">
        <v>96039</v>
      </c>
      <c r="I14" s="14">
        <v>94023</v>
      </c>
      <c r="J14" s="14">
        <v>66916</v>
      </c>
      <c r="K14" s="14">
        <v>77938</v>
      </c>
      <c r="L14" s="14">
        <v>36166</v>
      </c>
      <c r="M14" s="14">
        <v>22270</v>
      </c>
      <c r="N14" s="12">
        <f t="shared" si="2"/>
        <v>872909</v>
      </c>
      <c r="O14"/>
    </row>
    <row r="15" spans="1:15" ht="18.75" customHeight="1">
      <c r="A15" s="15" t="s">
        <v>9</v>
      </c>
      <c r="B15" s="14">
        <v>11510</v>
      </c>
      <c r="C15" s="14">
        <v>12698</v>
      </c>
      <c r="D15" s="14">
        <v>10102</v>
      </c>
      <c r="E15" s="14">
        <v>2549</v>
      </c>
      <c r="F15" s="14">
        <v>10844</v>
      </c>
      <c r="G15" s="14">
        <v>18211</v>
      </c>
      <c r="H15" s="14">
        <v>13851</v>
      </c>
      <c r="I15" s="14">
        <v>9017</v>
      </c>
      <c r="J15" s="14">
        <v>8109</v>
      </c>
      <c r="K15" s="14">
        <v>8447</v>
      </c>
      <c r="L15" s="14">
        <v>3845</v>
      </c>
      <c r="M15" s="14">
        <v>2016</v>
      </c>
      <c r="N15" s="12">
        <f t="shared" si="2"/>
        <v>111199</v>
      </c>
      <c r="O15"/>
    </row>
    <row r="16" spans="1:14" ht="18.75" customHeight="1">
      <c r="A16" s="16" t="s">
        <v>26</v>
      </c>
      <c r="B16" s="14">
        <f>B17+B18+B19</f>
        <v>29011</v>
      </c>
      <c r="C16" s="14">
        <f>C17+C18+C19</f>
        <v>22304</v>
      </c>
      <c r="D16" s="14">
        <f>D17+D18+D19</f>
        <v>15670</v>
      </c>
      <c r="E16" s="14">
        <f>E17+E18+E19</f>
        <v>3756</v>
      </c>
      <c r="F16" s="14">
        <f aca="true" t="shared" si="5" ref="F16:M16">F17+F18+F19</f>
        <v>17639</v>
      </c>
      <c r="G16" s="14">
        <f t="shared" si="5"/>
        <v>27014</v>
      </c>
      <c r="H16" s="14">
        <f t="shared" si="5"/>
        <v>22575</v>
      </c>
      <c r="I16" s="14">
        <f t="shared" si="5"/>
        <v>20889</v>
      </c>
      <c r="J16" s="14">
        <f t="shared" si="5"/>
        <v>15431</v>
      </c>
      <c r="K16" s="14">
        <f t="shared" si="5"/>
        <v>19794</v>
      </c>
      <c r="L16" s="14">
        <f t="shared" si="5"/>
        <v>6546</v>
      </c>
      <c r="M16" s="14">
        <f t="shared" si="5"/>
        <v>3920</v>
      </c>
      <c r="N16" s="12">
        <f t="shared" si="2"/>
        <v>204549</v>
      </c>
    </row>
    <row r="17" spans="1:15" ht="18.75" customHeight="1">
      <c r="A17" s="15" t="s">
        <v>23</v>
      </c>
      <c r="B17" s="14">
        <v>6964</v>
      </c>
      <c r="C17" s="14">
        <v>5625</v>
      </c>
      <c r="D17" s="14">
        <v>4359</v>
      </c>
      <c r="E17" s="14">
        <v>989</v>
      </c>
      <c r="F17" s="14">
        <v>4550</v>
      </c>
      <c r="G17" s="14">
        <v>8294</v>
      </c>
      <c r="H17" s="14">
        <v>6833</v>
      </c>
      <c r="I17" s="14">
        <v>6007</v>
      </c>
      <c r="J17" s="14">
        <v>4486</v>
      </c>
      <c r="K17" s="14">
        <v>5488</v>
      </c>
      <c r="L17" s="14">
        <v>2244</v>
      </c>
      <c r="M17" s="14">
        <v>1078</v>
      </c>
      <c r="N17" s="12">
        <f t="shared" si="2"/>
        <v>56917</v>
      </c>
      <c r="O17"/>
    </row>
    <row r="18" spans="1:15" ht="18.75" customHeight="1">
      <c r="A18" s="15" t="s">
        <v>24</v>
      </c>
      <c r="B18" s="14">
        <v>1169</v>
      </c>
      <c r="C18" s="14">
        <v>855</v>
      </c>
      <c r="D18" s="14">
        <v>852</v>
      </c>
      <c r="E18" s="14">
        <v>177</v>
      </c>
      <c r="F18" s="14">
        <v>717</v>
      </c>
      <c r="G18" s="14">
        <v>1223</v>
      </c>
      <c r="H18" s="14">
        <v>1058</v>
      </c>
      <c r="I18" s="14">
        <v>875</v>
      </c>
      <c r="J18" s="14">
        <v>720</v>
      </c>
      <c r="K18" s="14">
        <v>1080</v>
      </c>
      <c r="L18" s="14">
        <v>290</v>
      </c>
      <c r="M18" s="14">
        <v>166</v>
      </c>
      <c r="N18" s="12">
        <f t="shared" si="2"/>
        <v>9182</v>
      </c>
      <c r="O18"/>
    </row>
    <row r="19" spans="1:15" ht="18.75" customHeight="1">
      <c r="A19" s="15" t="s">
        <v>25</v>
      </c>
      <c r="B19" s="14">
        <v>20878</v>
      </c>
      <c r="C19" s="14">
        <v>15824</v>
      </c>
      <c r="D19" s="14">
        <v>10459</v>
      </c>
      <c r="E19" s="14">
        <v>2590</v>
      </c>
      <c r="F19" s="14">
        <v>12372</v>
      </c>
      <c r="G19" s="14">
        <v>17497</v>
      </c>
      <c r="H19" s="14">
        <v>14684</v>
      </c>
      <c r="I19" s="14">
        <v>14007</v>
      </c>
      <c r="J19" s="14">
        <v>10225</v>
      </c>
      <c r="K19" s="14">
        <v>13226</v>
      </c>
      <c r="L19" s="14">
        <v>4012</v>
      </c>
      <c r="M19" s="14">
        <v>2676</v>
      </c>
      <c r="N19" s="12">
        <f t="shared" si="2"/>
        <v>138450</v>
      </c>
      <c r="O19"/>
    </row>
    <row r="20" spans="1:15" ht="18.75" customHeight="1">
      <c r="A20" s="17" t="s">
        <v>10</v>
      </c>
      <c r="B20" s="18">
        <f>B21+B22+B23</f>
        <v>163325</v>
      </c>
      <c r="C20" s="18">
        <f>C21+C22+C23</f>
        <v>104897</v>
      </c>
      <c r="D20" s="18">
        <f>D21+D22+D23</f>
        <v>92449</v>
      </c>
      <c r="E20" s="18">
        <f>E21+E22+E23</f>
        <v>18181</v>
      </c>
      <c r="F20" s="18">
        <f aca="true" t="shared" si="6" ref="F20:M20">F21+F22+F23</f>
        <v>79691</v>
      </c>
      <c r="G20" s="18">
        <f t="shared" si="6"/>
        <v>130078</v>
      </c>
      <c r="H20" s="18">
        <f t="shared" si="6"/>
        <v>139189</v>
      </c>
      <c r="I20" s="18">
        <f t="shared" si="6"/>
        <v>130331</v>
      </c>
      <c r="J20" s="18">
        <f t="shared" si="6"/>
        <v>88191</v>
      </c>
      <c r="K20" s="18">
        <f t="shared" si="6"/>
        <v>134745</v>
      </c>
      <c r="L20" s="18">
        <f t="shared" si="6"/>
        <v>51289</v>
      </c>
      <c r="M20" s="18">
        <f t="shared" si="6"/>
        <v>27978</v>
      </c>
      <c r="N20" s="12">
        <f aca="true" t="shared" si="7" ref="N20:N26">SUM(B20:M20)</f>
        <v>1160344</v>
      </c>
      <c r="O20"/>
    </row>
    <row r="21" spans="1:15" ht="18.75" customHeight="1">
      <c r="A21" s="13" t="s">
        <v>11</v>
      </c>
      <c r="B21" s="14">
        <v>89026</v>
      </c>
      <c r="C21" s="14">
        <v>60383</v>
      </c>
      <c r="D21" s="14">
        <v>51582</v>
      </c>
      <c r="E21" s="14">
        <v>10380</v>
      </c>
      <c r="F21" s="14">
        <v>43914</v>
      </c>
      <c r="G21" s="14">
        <v>75150</v>
      </c>
      <c r="H21" s="14">
        <v>81637</v>
      </c>
      <c r="I21" s="14">
        <v>74700</v>
      </c>
      <c r="J21" s="14">
        <v>50238</v>
      </c>
      <c r="K21" s="14">
        <v>74271</v>
      </c>
      <c r="L21" s="14">
        <v>28546</v>
      </c>
      <c r="M21" s="14">
        <v>15114</v>
      </c>
      <c r="N21" s="12">
        <f t="shared" si="7"/>
        <v>654941</v>
      </c>
      <c r="O21"/>
    </row>
    <row r="22" spans="1:15" ht="18.75" customHeight="1">
      <c r="A22" s="13" t="s">
        <v>12</v>
      </c>
      <c r="B22" s="14">
        <v>68026</v>
      </c>
      <c r="C22" s="14">
        <v>39241</v>
      </c>
      <c r="D22" s="14">
        <v>36781</v>
      </c>
      <c r="E22" s="14">
        <v>6803</v>
      </c>
      <c r="F22" s="14">
        <v>31239</v>
      </c>
      <c r="G22" s="14">
        <v>47867</v>
      </c>
      <c r="H22" s="14">
        <v>51416</v>
      </c>
      <c r="I22" s="14">
        <v>50550</v>
      </c>
      <c r="J22" s="14">
        <v>34369</v>
      </c>
      <c r="K22" s="14">
        <v>55494</v>
      </c>
      <c r="L22" s="14">
        <v>20941</v>
      </c>
      <c r="M22" s="14">
        <v>12011</v>
      </c>
      <c r="N22" s="12">
        <f t="shared" si="7"/>
        <v>454738</v>
      </c>
      <c r="O22"/>
    </row>
    <row r="23" spans="1:15" ht="18.75" customHeight="1">
      <c r="A23" s="13" t="s">
        <v>13</v>
      </c>
      <c r="B23" s="14">
        <v>6273</v>
      </c>
      <c r="C23" s="14">
        <v>5273</v>
      </c>
      <c r="D23" s="14">
        <v>4086</v>
      </c>
      <c r="E23" s="14">
        <v>998</v>
      </c>
      <c r="F23" s="14">
        <v>4538</v>
      </c>
      <c r="G23" s="14">
        <v>7061</v>
      </c>
      <c r="H23" s="14">
        <v>6136</v>
      </c>
      <c r="I23" s="14">
        <v>5081</v>
      </c>
      <c r="J23" s="14">
        <v>3584</v>
      </c>
      <c r="K23" s="14">
        <v>4980</v>
      </c>
      <c r="L23" s="14">
        <v>1802</v>
      </c>
      <c r="M23" s="14">
        <v>853</v>
      </c>
      <c r="N23" s="12">
        <f t="shared" si="7"/>
        <v>50665</v>
      </c>
      <c r="O23"/>
    </row>
    <row r="24" spans="1:15" ht="18.75" customHeight="1">
      <c r="A24" s="17" t="s">
        <v>14</v>
      </c>
      <c r="B24" s="14">
        <f>B25+B26</f>
        <v>64241</v>
      </c>
      <c r="C24" s="14">
        <f>C25+C26</f>
        <v>55496</v>
      </c>
      <c r="D24" s="14">
        <f>D25+D26</f>
        <v>51000</v>
      </c>
      <c r="E24" s="14">
        <f>E25+E26</f>
        <v>12613</v>
      </c>
      <c r="F24" s="14">
        <f aca="true" t="shared" si="8" ref="F24:M24">F25+F26</f>
        <v>51007</v>
      </c>
      <c r="G24" s="14">
        <f t="shared" si="8"/>
        <v>78614</v>
      </c>
      <c r="H24" s="14">
        <f t="shared" si="8"/>
        <v>70686</v>
      </c>
      <c r="I24" s="14">
        <f t="shared" si="8"/>
        <v>48101</v>
      </c>
      <c r="J24" s="14">
        <f t="shared" si="8"/>
        <v>42192</v>
      </c>
      <c r="K24" s="14">
        <f t="shared" si="8"/>
        <v>40101</v>
      </c>
      <c r="L24" s="14">
        <f t="shared" si="8"/>
        <v>13176</v>
      </c>
      <c r="M24" s="14">
        <f t="shared" si="8"/>
        <v>5748</v>
      </c>
      <c r="N24" s="12">
        <f t="shared" si="7"/>
        <v>532975</v>
      </c>
      <c r="O24"/>
    </row>
    <row r="25" spans="1:15" ht="18.75" customHeight="1">
      <c r="A25" s="13" t="s">
        <v>15</v>
      </c>
      <c r="B25" s="14">
        <v>41114</v>
      </c>
      <c r="C25" s="14">
        <v>35517</v>
      </c>
      <c r="D25" s="14">
        <v>32640</v>
      </c>
      <c r="E25" s="14">
        <v>8072</v>
      </c>
      <c r="F25" s="14">
        <v>32644</v>
      </c>
      <c r="G25" s="14">
        <v>50313</v>
      </c>
      <c r="H25" s="14">
        <v>45239</v>
      </c>
      <c r="I25" s="14">
        <v>30785</v>
      </c>
      <c r="J25" s="14">
        <v>27003</v>
      </c>
      <c r="K25" s="14">
        <v>25665</v>
      </c>
      <c r="L25" s="14">
        <v>8433</v>
      </c>
      <c r="M25" s="14">
        <v>3679</v>
      </c>
      <c r="N25" s="12">
        <f t="shared" si="7"/>
        <v>341104</v>
      </c>
      <c r="O25"/>
    </row>
    <row r="26" spans="1:15" ht="18.75" customHeight="1">
      <c r="A26" s="13" t="s">
        <v>16</v>
      </c>
      <c r="B26" s="14">
        <v>23127</v>
      </c>
      <c r="C26" s="14">
        <v>19979</v>
      </c>
      <c r="D26" s="14">
        <v>18360</v>
      </c>
      <c r="E26" s="14">
        <v>4541</v>
      </c>
      <c r="F26" s="14">
        <v>18363</v>
      </c>
      <c r="G26" s="14">
        <v>28301</v>
      </c>
      <c r="H26" s="14">
        <v>25447</v>
      </c>
      <c r="I26" s="14">
        <v>17316</v>
      </c>
      <c r="J26" s="14">
        <v>15189</v>
      </c>
      <c r="K26" s="14">
        <v>14436</v>
      </c>
      <c r="L26" s="14">
        <v>4743</v>
      </c>
      <c r="M26" s="14">
        <v>2069</v>
      </c>
      <c r="N26" s="12">
        <f t="shared" si="7"/>
        <v>191871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0.9970903481037152</v>
      </c>
      <c r="C32" s="23">
        <f aca="true" t="shared" si="9" ref="C32:M32">(((+C$8+C$20)*C$29)+(C$24*C$30))/C$7</f>
        <v>0.9942361926193306</v>
      </c>
      <c r="D32" s="23">
        <f t="shared" si="9"/>
        <v>0.9976696580337397</v>
      </c>
      <c r="E32" s="23">
        <f t="shared" si="9"/>
        <v>0.9892005512621688</v>
      </c>
      <c r="F32" s="23">
        <f t="shared" si="9"/>
        <v>1</v>
      </c>
      <c r="G32" s="23">
        <f t="shared" si="9"/>
        <v>1</v>
      </c>
      <c r="H32" s="23">
        <f t="shared" si="9"/>
        <v>0.9959463143951021</v>
      </c>
      <c r="I32" s="23">
        <f t="shared" si="9"/>
        <v>0.995692897589122</v>
      </c>
      <c r="J32" s="23">
        <f t="shared" si="9"/>
        <v>0.9982597950348693</v>
      </c>
      <c r="K32" s="23">
        <f t="shared" si="9"/>
        <v>0.9968547500136349</v>
      </c>
      <c r="L32" s="23">
        <f t="shared" si="9"/>
        <v>0.9982687526737152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1.7587676650201434</v>
      </c>
      <c r="C35" s="26">
        <f>C32*C34</f>
        <v>1.6944767430811252</v>
      </c>
      <c r="D35" s="26">
        <f>D32*D34</f>
        <v>1.5755199239668818</v>
      </c>
      <c r="E35" s="26">
        <f>E32*E34</f>
        <v>1.9983829536598334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1.6973913036235724</v>
      </c>
      <c r="I35" s="26">
        <f t="shared" si="10"/>
        <v>1.6565342737190223</v>
      </c>
      <c r="J35" s="26">
        <f t="shared" si="10"/>
        <v>1.8704393779568345</v>
      </c>
      <c r="K35" s="26">
        <f t="shared" si="10"/>
        <v>1.785865284649427</v>
      </c>
      <c r="L35" s="26">
        <f t="shared" si="10"/>
        <v>2.1241162519391312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-0.0016259288</v>
      </c>
      <c r="C36" s="26">
        <v>-0.0055677291</v>
      </c>
      <c r="D36" s="26">
        <v>-0.0006980843</v>
      </c>
      <c r="E36" s="26">
        <v>-0.0005006972</v>
      </c>
      <c r="F36" s="26">
        <v>-0.00137943</v>
      </c>
      <c r="G36" s="26">
        <v>-0.00101904</v>
      </c>
      <c r="H36" s="26">
        <v>-0.0012752007</v>
      </c>
      <c r="I36" s="26">
        <v>0</v>
      </c>
      <c r="J36" s="26">
        <v>-0.0004206665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915.9200000000001</v>
      </c>
      <c r="C38" s="65">
        <f t="shared" si="11"/>
        <v>2495.2400000000002</v>
      </c>
      <c r="D38" s="65">
        <f t="shared" si="11"/>
        <v>291.04</v>
      </c>
      <c r="E38" s="65">
        <f t="shared" si="11"/>
        <v>55.64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5709.52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68</v>
      </c>
      <c r="E39" s="67">
        <v>13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1334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909006.7692785702</v>
      </c>
      <c r="C42" s="69">
        <f aca="true" t="shared" si="12" ref="C42:N42">C43+C44+C45</f>
        <v>665961.1903253032</v>
      </c>
      <c r="D42" s="69">
        <f t="shared" si="12"/>
        <v>603433.6311958587</v>
      </c>
      <c r="E42" s="69">
        <f t="shared" si="12"/>
        <v>153359.1391849324</v>
      </c>
      <c r="F42" s="69">
        <f>F43+F44+F45</f>
        <v>591865.54070271</v>
      </c>
      <c r="G42" s="69">
        <f>G43+G44+G45</f>
        <v>762120.3004324799</v>
      </c>
      <c r="H42" s="69">
        <f t="shared" si="12"/>
        <v>840663.6009542232</v>
      </c>
      <c r="I42" s="69">
        <f t="shared" si="12"/>
        <v>708546.0918292899</v>
      </c>
      <c r="J42" s="69">
        <f t="shared" si="12"/>
        <v>594095.7930393625</v>
      </c>
      <c r="K42" s="69">
        <f t="shared" si="12"/>
        <v>687631.3550667</v>
      </c>
      <c r="L42" s="69">
        <f t="shared" si="12"/>
        <v>347569.14230480004</v>
      </c>
      <c r="M42" s="69">
        <f t="shared" si="12"/>
        <v>192826.6539776</v>
      </c>
      <c r="N42" s="69">
        <f t="shared" si="12"/>
        <v>7057079.20829183</v>
      </c>
    </row>
    <row r="43" spans="1:14" ht="18.75" customHeight="1">
      <c r="A43" s="66" t="s">
        <v>95</v>
      </c>
      <c r="B43" s="63">
        <f aca="true" t="shared" si="13" ref="B43:H43">B35*B7</f>
        <v>908931.1292824101</v>
      </c>
      <c r="C43" s="63">
        <f t="shared" si="13"/>
        <v>665653.16032176</v>
      </c>
      <c r="D43" s="63">
        <f t="shared" si="13"/>
        <v>603409.9512</v>
      </c>
      <c r="E43" s="63">
        <f t="shared" si="13"/>
        <v>153341.91918318</v>
      </c>
      <c r="F43" s="63">
        <f t="shared" si="13"/>
        <v>591807.9957000001</v>
      </c>
      <c r="G43" s="63">
        <f t="shared" si="13"/>
        <v>762087.0377999999</v>
      </c>
      <c r="H43" s="63">
        <f t="shared" si="13"/>
        <v>840588.91094568</v>
      </c>
      <c r="I43" s="63">
        <f>I35*I7</f>
        <v>708546.0918292899</v>
      </c>
      <c r="J43" s="63">
        <f>J35*J7</f>
        <v>594079.60302976</v>
      </c>
      <c r="K43" s="63">
        <f>K35*K7</f>
        <v>687631.3550667</v>
      </c>
      <c r="L43" s="63">
        <f>L35*L7</f>
        <v>347569.14230480004</v>
      </c>
      <c r="M43" s="63">
        <f>M35*M7</f>
        <v>192823.056</v>
      </c>
      <c r="N43" s="65">
        <f>SUM(B43:M43)</f>
        <v>7056469.35266358</v>
      </c>
    </row>
    <row r="44" spans="1:14" ht="18.75" customHeight="1">
      <c r="A44" s="66" t="s">
        <v>96</v>
      </c>
      <c r="B44" s="63">
        <f aca="true" t="shared" si="14" ref="B44:M44">B36*B7</f>
        <v>-840.2800038400001</v>
      </c>
      <c r="C44" s="63">
        <f t="shared" si="14"/>
        <v>-2187.2099964567</v>
      </c>
      <c r="D44" s="63">
        <f t="shared" si="14"/>
        <v>-267.3600041413</v>
      </c>
      <c r="E44" s="63">
        <f t="shared" si="14"/>
        <v>-38.4199982476</v>
      </c>
      <c r="F44" s="63">
        <f t="shared" si="14"/>
        <v>-443.21499729000004</v>
      </c>
      <c r="G44" s="63">
        <f t="shared" si="14"/>
        <v>-531.69736752</v>
      </c>
      <c r="H44" s="63">
        <f t="shared" si="14"/>
        <v>-631.5099914568</v>
      </c>
      <c r="I44" s="63">
        <f t="shared" si="14"/>
        <v>0</v>
      </c>
      <c r="J44" s="63">
        <f t="shared" si="14"/>
        <v>-133.60999039749998</v>
      </c>
      <c r="K44" s="63">
        <f t="shared" si="14"/>
        <v>0</v>
      </c>
      <c r="L44" s="63">
        <f t="shared" si="14"/>
        <v>0</v>
      </c>
      <c r="M44" s="63">
        <f t="shared" si="14"/>
        <v>-26.3620224</v>
      </c>
      <c r="N44" s="28">
        <f>SUM(B44:M44)</f>
        <v>-5099.6643717499</v>
      </c>
    </row>
    <row r="45" spans="1:14" ht="18.75" customHeight="1">
      <c r="A45" s="66" t="s">
        <v>48</v>
      </c>
      <c r="B45" s="63">
        <f aca="true" t="shared" si="15" ref="B45:M45">B38</f>
        <v>915.9200000000001</v>
      </c>
      <c r="C45" s="63">
        <f t="shared" si="15"/>
        <v>2495.2400000000002</v>
      </c>
      <c r="D45" s="63">
        <f t="shared" si="15"/>
        <v>291.04</v>
      </c>
      <c r="E45" s="63">
        <f t="shared" si="15"/>
        <v>55.64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5709.52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-111113.88</v>
      </c>
      <c r="C47" s="28">
        <f t="shared" si="16"/>
        <v>-107517.34</v>
      </c>
      <c r="D47" s="28">
        <f t="shared" si="16"/>
        <v>-63051.8</v>
      </c>
      <c r="E47" s="28">
        <f t="shared" si="16"/>
        <v>-13573.2</v>
      </c>
      <c r="F47" s="28">
        <f t="shared" si="16"/>
        <v>-60146.04</v>
      </c>
      <c r="G47" s="28">
        <f t="shared" si="16"/>
        <v>-108272.84</v>
      </c>
      <c r="H47" s="28">
        <f t="shared" si="16"/>
        <v>-139800.14</v>
      </c>
      <c r="I47" s="28">
        <f t="shared" si="16"/>
        <v>-67490.32</v>
      </c>
      <c r="J47" s="28">
        <f t="shared" si="16"/>
        <v>-85245.74</v>
      </c>
      <c r="K47" s="28">
        <f t="shared" si="16"/>
        <v>-68297.68</v>
      </c>
      <c r="L47" s="28">
        <f t="shared" si="16"/>
        <v>-50006.76</v>
      </c>
      <c r="M47" s="28">
        <f t="shared" si="16"/>
        <v>-27267.84</v>
      </c>
      <c r="N47" s="28">
        <f t="shared" si="16"/>
        <v>-901783.58</v>
      </c>
      <c r="P47" s="40"/>
    </row>
    <row r="48" spans="1:16" ht="18.75" customHeight="1">
      <c r="A48" s="17" t="s">
        <v>50</v>
      </c>
      <c r="B48" s="29">
        <f>B49+B50</f>
        <v>-108563</v>
      </c>
      <c r="C48" s="29">
        <f>C49+C50</f>
        <v>-107397.5</v>
      </c>
      <c r="D48" s="29">
        <f>D49+D50</f>
        <v>-67396</v>
      </c>
      <c r="E48" s="29">
        <f>E49+E50</f>
        <v>-16184</v>
      </c>
      <c r="F48" s="29">
        <f aca="true" t="shared" si="17" ref="F48:M48">F49+F50</f>
        <v>-58464</v>
      </c>
      <c r="G48" s="29">
        <f t="shared" si="17"/>
        <v>-106120</v>
      </c>
      <c r="H48" s="29">
        <f t="shared" si="17"/>
        <v>-137497.5</v>
      </c>
      <c r="I48" s="29">
        <f t="shared" si="17"/>
        <v>-64841</v>
      </c>
      <c r="J48" s="29">
        <f t="shared" si="17"/>
        <v>-82071.5</v>
      </c>
      <c r="K48" s="29">
        <f t="shared" si="17"/>
        <v>-65597</v>
      </c>
      <c r="L48" s="29">
        <f t="shared" si="17"/>
        <v>-48650</v>
      </c>
      <c r="M48" s="29">
        <f t="shared" si="17"/>
        <v>-27041</v>
      </c>
      <c r="N48" s="28">
        <f aca="true" t="shared" si="18" ref="N48:N59">SUM(B48:M48)</f>
        <v>-889822.5</v>
      </c>
      <c r="P48" s="40"/>
    </row>
    <row r="49" spans="1:16" ht="18.75" customHeight="1">
      <c r="A49" s="13" t="s">
        <v>51</v>
      </c>
      <c r="B49" s="20">
        <f>ROUND(-B9*$D$3,2)</f>
        <v>-108563</v>
      </c>
      <c r="C49" s="20">
        <f>ROUND(-C9*$D$3,2)</f>
        <v>-107397.5</v>
      </c>
      <c r="D49" s="20">
        <f>ROUND(-D9*$D$3,2)</f>
        <v>-67396</v>
      </c>
      <c r="E49" s="20">
        <f>ROUND(-E9*$D$3,2)</f>
        <v>-16184</v>
      </c>
      <c r="F49" s="20">
        <f aca="true" t="shared" si="19" ref="F49:M49">ROUND(-F9*$D$3,2)</f>
        <v>-58464</v>
      </c>
      <c r="G49" s="20">
        <f t="shared" si="19"/>
        <v>-106120</v>
      </c>
      <c r="H49" s="20">
        <f t="shared" si="19"/>
        <v>-137497.5</v>
      </c>
      <c r="I49" s="20">
        <f t="shared" si="19"/>
        <v>-64841</v>
      </c>
      <c r="J49" s="20">
        <f t="shared" si="19"/>
        <v>-82071.5</v>
      </c>
      <c r="K49" s="20">
        <f t="shared" si="19"/>
        <v>-65597</v>
      </c>
      <c r="L49" s="20">
        <f t="shared" si="19"/>
        <v>-48650</v>
      </c>
      <c r="M49" s="20">
        <f t="shared" si="19"/>
        <v>-27041</v>
      </c>
      <c r="N49" s="54">
        <f t="shared" si="18"/>
        <v>-889822.5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-2550.88</v>
      </c>
      <c r="C51" s="29">
        <f aca="true" t="shared" si="21" ref="C51:M51">SUM(C52:C58)</f>
        <v>-119.84</v>
      </c>
      <c r="D51" s="29">
        <f t="shared" si="21"/>
        <v>4344.2</v>
      </c>
      <c r="E51" s="29">
        <f t="shared" si="21"/>
        <v>2610.8</v>
      </c>
      <c r="F51" s="29">
        <f t="shared" si="21"/>
        <v>-1682.04</v>
      </c>
      <c r="G51" s="29">
        <f t="shared" si="21"/>
        <v>-2152.84</v>
      </c>
      <c r="H51" s="29">
        <f t="shared" si="21"/>
        <v>-2302.64</v>
      </c>
      <c r="I51" s="29">
        <f t="shared" si="21"/>
        <v>-2649.32</v>
      </c>
      <c r="J51" s="29">
        <f t="shared" si="21"/>
        <v>-3174.24</v>
      </c>
      <c r="K51" s="29">
        <f t="shared" si="21"/>
        <v>-2700.68</v>
      </c>
      <c r="L51" s="29">
        <f t="shared" si="21"/>
        <v>-1356.76</v>
      </c>
      <c r="M51" s="29">
        <f t="shared" si="21"/>
        <v>-226.84</v>
      </c>
      <c r="N51" s="29">
        <f>SUM(N52:N58)</f>
        <v>-11961.08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-1000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4344.2</v>
      </c>
      <c r="E58" s="27">
        <v>2610.8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-226.84</v>
      </c>
      <c r="N58" s="27">
        <f t="shared" si="18"/>
        <v>-10961.08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797892.8892785702</v>
      </c>
      <c r="C61" s="32">
        <f t="shared" si="22"/>
        <v>558443.8503253033</v>
      </c>
      <c r="D61" s="32">
        <f t="shared" si="22"/>
        <v>540381.8311958587</v>
      </c>
      <c r="E61" s="32">
        <f t="shared" si="22"/>
        <v>139785.9391849324</v>
      </c>
      <c r="F61" s="32">
        <f t="shared" si="22"/>
        <v>531719.50070271</v>
      </c>
      <c r="G61" s="32">
        <f t="shared" si="22"/>
        <v>653847.46043248</v>
      </c>
      <c r="H61" s="32">
        <f t="shared" si="22"/>
        <v>700863.4609542232</v>
      </c>
      <c r="I61" s="32">
        <f t="shared" si="22"/>
        <v>641055.7718292898</v>
      </c>
      <c r="J61" s="32">
        <f t="shared" si="22"/>
        <v>508850.05303936254</v>
      </c>
      <c r="K61" s="32">
        <f t="shared" si="22"/>
        <v>619333.6750667</v>
      </c>
      <c r="L61" s="32">
        <f t="shared" si="22"/>
        <v>297562.38230480003</v>
      </c>
      <c r="M61" s="32">
        <f t="shared" si="22"/>
        <v>165558.81397760002</v>
      </c>
      <c r="N61" s="32">
        <f>SUM(B61:M61)</f>
        <v>6155295.62829183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797892.89</v>
      </c>
      <c r="C64" s="42">
        <f aca="true" t="shared" si="23" ref="C64:M64">SUM(C65:C78)</f>
        <v>558443.85</v>
      </c>
      <c r="D64" s="42">
        <f t="shared" si="23"/>
        <v>540381.83</v>
      </c>
      <c r="E64" s="42">
        <f t="shared" si="23"/>
        <v>139785.94</v>
      </c>
      <c r="F64" s="42">
        <f t="shared" si="23"/>
        <v>531719.51</v>
      </c>
      <c r="G64" s="42">
        <f t="shared" si="23"/>
        <v>653847.45</v>
      </c>
      <c r="H64" s="42">
        <f t="shared" si="23"/>
        <v>700863.46</v>
      </c>
      <c r="I64" s="42">
        <f t="shared" si="23"/>
        <v>641055.77</v>
      </c>
      <c r="J64" s="42">
        <f t="shared" si="23"/>
        <v>508850.05</v>
      </c>
      <c r="K64" s="42">
        <f t="shared" si="23"/>
        <v>619333.68</v>
      </c>
      <c r="L64" s="42">
        <f t="shared" si="23"/>
        <v>297562.38</v>
      </c>
      <c r="M64" s="42">
        <f t="shared" si="23"/>
        <v>165558.82</v>
      </c>
      <c r="N64" s="32">
        <f>SUM(N65:N78)</f>
        <v>6155295.629999999</v>
      </c>
      <c r="P64" s="40"/>
    </row>
    <row r="65" spans="1:14" ht="18.75" customHeight="1">
      <c r="A65" s="17" t="s">
        <v>101</v>
      </c>
      <c r="B65" s="42">
        <v>161973.1</v>
      </c>
      <c r="C65" s="42">
        <v>154004.4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315977.5</v>
      </c>
    </row>
    <row r="66" spans="1:14" ht="18.75" customHeight="1">
      <c r="A66" s="17" t="s">
        <v>102</v>
      </c>
      <c r="B66" s="42">
        <v>635919.79</v>
      </c>
      <c r="C66" s="42">
        <v>404439.45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1040359.24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540381.83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540381.83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139785.94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139785.94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531719.51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531719.51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653847.45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653847.45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540840.7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540840.7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160022.76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160022.76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641055.77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641055.77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508850.05</v>
      </c>
      <c r="K74" s="41">
        <v>0</v>
      </c>
      <c r="L74" s="41">
        <v>0</v>
      </c>
      <c r="M74" s="41">
        <v>0</v>
      </c>
      <c r="N74" s="32">
        <f t="shared" si="24"/>
        <v>508850.05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619333.68</v>
      </c>
      <c r="L75" s="41">
        <v>0</v>
      </c>
      <c r="M75" s="70"/>
      <c r="N75" s="29">
        <f t="shared" si="24"/>
        <v>619333.68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297562.38</v>
      </c>
      <c r="M76" s="41">
        <v>0</v>
      </c>
      <c r="N76" s="32">
        <f t="shared" si="24"/>
        <v>297562.38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165558.82</v>
      </c>
      <c r="N77" s="29">
        <f t="shared" si="24"/>
        <v>165558.82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1.9735933857413934</v>
      </c>
      <c r="C82" s="52">
        <v>1.9693292993090588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1.7121038214685274</v>
      </c>
      <c r="C83" s="52">
        <v>1.6075804846669548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1.5755199208336488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1.998382964304797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1.8419000133830061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1.460599985050684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1.717795605910643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1.635244230219354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1.6565342694422625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1.8704393684177385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1.785865297461829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2.1241162378536944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2.089000043335067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2015-04-13T18:23:51Z</dcterms:modified>
  <cp:category/>
  <cp:version/>
  <cp:contentType/>
  <cp:contentStatus/>
</cp:coreProperties>
</file>